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060" windowHeight="11115" activeTab="0"/>
  </bookViews>
  <sheets>
    <sheet name="Expenditure" sheetId="1" r:id="rId1"/>
    <sheet name="Income" sheetId="2" r:id="rId2"/>
    <sheet name="receipts and payments 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Claire</author>
  </authors>
  <commentList>
    <comment ref="R55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Tuen any cells containing uncleared cheques to yellow and press the "calculate uncleared cheques" button. </t>
        </r>
      </text>
    </comment>
  </commentList>
</comments>
</file>

<file path=xl/comments3.xml><?xml version="1.0" encoding="utf-8"?>
<comments xmlns="http://schemas.openxmlformats.org/spreadsheetml/2006/main">
  <authors>
    <author>Claire</author>
  </authors>
  <commentList>
    <comment ref="B2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Cell Requires Input </t>
        </r>
      </text>
    </comment>
    <comment ref="B13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Cell Requires Input </t>
        </r>
      </text>
    </comment>
    <comment ref="B15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Cell Requires Input </t>
        </r>
      </text>
    </comment>
    <comment ref="B3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Value taken from Income Worksheet</t>
        </r>
      </text>
    </comment>
    <comment ref="B5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Value taken from Expenditure worksheet</t>
        </r>
      </text>
    </comment>
    <comment ref="B16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Value calculated when less uncleared cheque button is pressed in "expenditure" worksheet</t>
        </r>
      </text>
    </comment>
    <comment ref="B17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Value = current account + Business deposit account - less uncleared cheque </t>
        </r>
      </text>
    </comment>
  </commentList>
</comments>
</file>

<file path=xl/sharedStrings.xml><?xml version="1.0" encoding="utf-8"?>
<sst xmlns="http://schemas.openxmlformats.org/spreadsheetml/2006/main" count="189" uniqueCount="125">
  <si>
    <t>Date of Expenditure</t>
  </si>
  <si>
    <t>Nature of Expenditure</t>
  </si>
  <si>
    <t>Cheque No.</t>
  </si>
  <si>
    <t>Admin</t>
  </si>
  <si>
    <t>Total</t>
  </si>
  <si>
    <t xml:space="preserve">Total </t>
  </si>
  <si>
    <t xml:space="preserve">Cash Receipts </t>
  </si>
  <si>
    <t>Date of Income</t>
  </si>
  <si>
    <t>Nature of Income</t>
  </si>
  <si>
    <t>Amount</t>
  </si>
  <si>
    <t>Salaries</t>
  </si>
  <si>
    <t>CAB</t>
  </si>
  <si>
    <t>S137</t>
  </si>
  <si>
    <t>VAT</t>
  </si>
  <si>
    <t>Hall</t>
  </si>
  <si>
    <t>Capital Exp</t>
  </si>
  <si>
    <t xml:space="preserve">Recipts and Payments Summary </t>
  </si>
  <si>
    <t>Add total recipts</t>
  </si>
  <si>
    <t>less total payments</t>
  </si>
  <si>
    <t>Balance carried f/wd</t>
  </si>
  <si>
    <t xml:space="preserve">Amount </t>
  </si>
  <si>
    <t>Cumulative funds</t>
  </si>
  <si>
    <t>Current account</t>
  </si>
  <si>
    <t>Less uncleared Cheque</t>
  </si>
  <si>
    <t>To Whom Paid</t>
  </si>
  <si>
    <t xml:space="preserve">Uncleared </t>
  </si>
  <si>
    <t>Total minus uncleared cheques</t>
  </si>
  <si>
    <t>Recipts and payments - Cumulative Funds</t>
  </si>
  <si>
    <t>Income + Last Years Balance</t>
  </si>
  <si>
    <t>Playingfield</t>
  </si>
  <si>
    <t>Maintenace</t>
  </si>
  <si>
    <t>Playground</t>
  </si>
  <si>
    <t>Surgery Bus</t>
  </si>
  <si>
    <t>Donation</t>
  </si>
  <si>
    <t>Checkendon PCC</t>
  </si>
  <si>
    <t>M. Russ</t>
  </si>
  <si>
    <t>C. Dunk</t>
  </si>
  <si>
    <t>Internal Audit</t>
  </si>
  <si>
    <t>External Audit</t>
  </si>
  <si>
    <t>Membership</t>
  </si>
  <si>
    <t>DD</t>
  </si>
  <si>
    <t>SODC Precept</t>
  </si>
  <si>
    <t>SODC St Cleaning</t>
  </si>
  <si>
    <t>Landsale Interest</t>
  </si>
  <si>
    <t>Business Saver</t>
  </si>
  <si>
    <t>Landsale Account</t>
  </si>
  <si>
    <t>Business Saver Account</t>
  </si>
  <si>
    <t>OPFA</t>
  </si>
  <si>
    <t>Village work</t>
  </si>
  <si>
    <t>S. Wilcox</t>
  </si>
  <si>
    <t>Playsafety Ltd</t>
  </si>
  <si>
    <t>Village Hall</t>
  </si>
  <si>
    <t>Hire of hall/ public WC cleaning</t>
  </si>
  <si>
    <t>OALC</t>
  </si>
  <si>
    <t>Petty Cash</t>
  </si>
  <si>
    <t>T. Corbishley</t>
  </si>
  <si>
    <t>Checkendon VH</t>
  </si>
  <si>
    <t>HMRC</t>
  </si>
  <si>
    <t>Payroll Services</t>
  </si>
  <si>
    <t>Salary</t>
  </si>
  <si>
    <t>Checkendon Sports Club</t>
  </si>
  <si>
    <t>C&amp;M</t>
  </si>
  <si>
    <t>Tax/NI on clerks salary</t>
  </si>
  <si>
    <t>Proctor &amp; Butler Ltd</t>
  </si>
  <si>
    <t>New hardstanding parking area</t>
  </si>
  <si>
    <t>6.4.16</t>
  </si>
  <si>
    <t>Tax 13/14 clerks salary</t>
  </si>
  <si>
    <t>19.4.16</t>
  </si>
  <si>
    <t>9.5.16</t>
  </si>
  <si>
    <t>Community First</t>
  </si>
  <si>
    <t>spoilt</t>
  </si>
  <si>
    <t>Annual sunscription</t>
  </si>
  <si>
    <t>OCC</t>
  </si>
  <si>
    <t>Salt Box</t>
  </si>
  <si>
    <t>Norman Cox</t>
  </si>
  <si>
    <t>Playground repairs</t>
  </si>
  <si>
    <t>Woodcote Vol</t>
  </si>
  <si>
    <t>pla yground and maint</t>
  </si>
  <si>
    <t>26.5.16</t>
  </si>
  <si>
    <t>Zurich</t>
  </si>
  <si>
    <t>Insurance Premium</t>
  </si>
  <si>
    <t>8.6.16</t>
  </si>
  <si>
    <t>RJS(IA) Ltd</t>
  </si>
  <si>
    <t>14.6.16</t>
  </si>
  <si>
    <t>30.6.16</t>
  </si>
  <si>
    <t>18.7.16</t>
  </si>
  <si>
    <t>Playground and maint</t>
  </si>
  <si>
    <t>24.8.16</t>
  </si>
  <si>
    <t>Rospa</t>
  </si>
  <si>
    <t>5.9.16</t>
  </si>
  <si>
    <t>6.10.16</t>
  </si>
  <si>
    <t>BDO</t>
  </si>
  <si>
    <t>30.9.16</t>
  </si>
  <si>
    <t>7.11.16</t>
  </si>
  <si>
    <t>Fuel Playingfield</t>
  </si>
  <si>
    <t>Reimburse village drop</t>
  </si>
  <si>
    <t>Queens Birthday</t>
  </si>
  <si>
    <t>31.12.16</t>
  </si>
  <si>
    <t>9.1.17</t>
  </si>
  <si>
    <t>1.2.17</t>
  </si>
  <si>
    <t>1.3.17</t>
  </si>
  <si>
    <t>W. Neillans</t>
  </si>
  <si>
    <t>Gangmowers</t>
  </si>
  <si>
    <t>Not issued</t>
  </si>
  <si>
    <t>6.3.17</t>
  </si>
  <si>
    <t>Home Start</t>
  </si>
  <si>
    <t>Village Maintenace</t>
  </si>
  <si>
    <t>27.3.17</t>
  </si>
  <si>
    <t>31.3.17</t>
  </si>
  <si>
    <t>7.4.16</t>
  </si>
  <si>
    <t>14.4.16</t>
  </si>
  <si>
    <t>20.5.16</t>
  </si>
  <si>
    <t>SODC Queens 90th</t>
  </si>
  <si>
    <t>31.8.16</t>
  </si>
  <si>
    <t>OCC Grass Cutting</t>
  </si>
  <si>
    <t>6.9.16</t>
  </si>
  <si>
    <t>5.1.17</t>
  </si>
  <si>
    <t>4.5.16</t>
  </si>
  <si>
    <t>Chiltern Society</t>
  </si>
  <si>
    <t>c</t>
  </si>
  <si>
    <t>Balance f/wd 1.4.16</t>
  </si>
  <si>
    <t>SSE Wayleave</t>
  </si>
  <si>
    <t>ORCC</t>
  </si>
  <si>
    <t>SO</t>
  </si>
  <si>
    <t>Brakespear Grant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</si>
</sst>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19" borderId="10" xfId="0" applyFont="1" applyFill="1" applyBorder="1" applyAlignment="1">
      <alignment horizontal="center" vertical="top"/>
    </xf>
    <xf numFmtId="0" fontId="0" fillId="1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37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37" fillId="0" borderId="0" xfId="0" applyNumberFormat="1" applyFont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2" fontId="0" fillId="0" borderId="0" xfId="0" applyNumberFormat="1" applyAlignment="1">
      <alignment/>
    </xf>
    <xf numFmtId="2" fontId="37" fillId="0" borderId="12" xfId="0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Fill="1" applyAlignment="1">
      <alignment/>
    </xf>
    <xf numFmtId="0" fontId="37" fillId="12" borderId="10" xfId="0" applyFont="1" applyFill="1" applyBorder="1" applyAlignment="1">
      <alignment/>
    </xf>
    <xf numFmtId="0" fontId="37" fillId="12" borderId="13" xfId="0" applyFont="1" applyFill="1" applyBorder="1" applyAlignment="1">
      <alignment horizontal="center"/>
    </xf>
    <xf numFmtId="2" fontId="37" fillId="12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37" fillId="0" borderId="0" xfId="0" applyFont="1" applyBorder="1" applyAlignment="1">
      <alignment horizontal="left"/>
    </xf>
    <xf numFmtId="0" fontId="37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left" vertical="top"/>
    </xf>
    <xf numFmtId="2" fontId="37" fillId="0" borderId="0" xfId="0" applyNumberFormat="1" applyFont="1" applyBorder="1" applyAlignment="1">
      <alignment horizontal="left" vertical="top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37" fillId="12" borderId="14" xfId="0" applyFont="1" applyFill="1" applyBorder="1" applyAlignment="1">
      <alignment horizontal="center"/>
    </xf>
    <xf numFmtId="0" fontId="37" fillId="12" borderId="13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0" fillId="12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B55"/>
  <sheetViews>
    <sheetView tabSelected="1" zoomScale="70" zoomScaleNormal="70" zoomScalePageLayoutView="0" workbookViewId="0" topLeftCell="C1">
      <selection activeCell="Q11" sqref="Q11"/>
    </sheetView>
  </sheetViews>
  <sheetFormatPr defaultColWidth="9.140625" defaultRowHeight="15"/>
  <cols>
    <col min="1" max="1" width="9.140625" style="0" customWidth="1"/>
    <col min="2" max="2" width="28.7109375" style="0" bestFit="1" customWidth="1"/>
    <col min="3" max="3" width="20.8515625" style="0" bestFit="1" customWidth="1"/>
    <col min="4" max="4" width="32.57421875" style="0" customWidth="1"/>
    <col min="5" max="5" width="17.7109375" style="0" bestFit="1" customWidth="1"/>
    <col min="6" max="6" width="12.7109375" style="0" bestFit="1" customWidth="1"/>
    <col min="7" max="7" width="12.7109375" style="0" customWidth="1"/>
    <col min="8" max="8" width="10.57421875" style="0" customWidth="1"/>
    <col min="9" max="9" width="17.00390625" style="0" customWidth="1"/>
    <col min="10" max="10" width="19.421875" style="0" bestFit="1" customWidth="1"/>
    <col min="11" max="11" width="10.8515625" style="0" customWidth="1"/>
    <col min="12" max="12" width="14.140625" style="0" customWidth="1"/>
    <col min="13" max="13" width="17.57421875" style="0" bestFit="1" customWidth="1"/>
    <col min="14" max="16" width="17.57421875" style="0" customWidth="1"/>
    <col min="17" max="17" width="14.7109375" style="0" bestFit="1" customWidth="1"/>
    <col min="18" max="18" width="15.140625" style="0" customWidth="1"/>
  </cols>
  <sheetData>
    <row r="1" spans="1:80" ht="31.5" customHeight="1">
      <c r="A1" s="1"/>
      <c r="B1" s="1" t="s">
        <v>0</v>
      </c>
      <c r="C1" s="1" t="s">
        <v>24</v>
      </c>
      <c r="D1" s="1" t="s">
        <v>1</v>
      </c>
      <c r="E1" s="1" t="s">
        <v>2</v>
      </c>
      <c r="F1" s="1" t="s">
        <v>10</v>
      </c>
      <c r="G1" s="1" t="s">
        <v>3</v>
      </c>
      <c r="H1" s="1" t="s">
        <v>11</v>
      </c>
      <c r="I1" s="1" t="s">
        <v>15</v>
      </c>
      <c r="J1" s="1" t="s">
        <v>30</v>
      </c>
      <c r="K1" s="1" t="s">
        <v>12</v>
      </c>
      <c r="L1" s="1" t="s">
        <v>14</v>
      </c>
      <c r="M1" s="1" t="s">
        <v>29</v>
      </c>
      <c r="N1" s="1" t="s">
        <v>32</v>
      </c>
      <c r="O1" s="1" t="s">
        <v>48</v>
      </c>
      <c r="P1" s="1" t="s">
        <v>31</v>
      </c>
      <c r="Q1" s="1" t="s">
        <v>13</v>
      </c>
      <c r="R1" s="1"/>
      <c r="S1" s="17"/>
      <c r="CB1" s="27"/>
    </row>
    <row r="2" spans="1:18" ht="15">
      <c r="A2" s="24" t="s">
        <v>4</v>
      </c>
      <c r="B2" s="42"/>
      <c r="C2" s="43"/>
      <c r="D2" s="25"/>
      <c r="E2" s="25"/>
      <c r="F2" s="26">
        <f>(SUM(F4:F51))</f>
        <v>2400</v>
      </c>
      <c r="G2" s="26">
        <f>(SUM(G4:G51))</f>
        <v>1836.5</v>
      </c>
      <c r="H2" s="26">
        <f>SUM(H4:H51)</f>
        <v>75</v>
      </c>
      <c r="I2" s="26">
        <f aca="true" t="shared" si="0" ref="I2:Q2">(SUM(I4:I51))</f>
        <v>1200</v>
      </c>
      <c r="J2" s="26">
        <f t="shared" si="0"/>
        <v>0</v>
      </c>
      <c r="K2" s="26">
        <f t="shared" si="0"/>
        <v>740</v>
      </c>
      <c r="L2" s="26">
        <f t="shared" si="0"/>
        <v>100</v>
      </c>
      <c r="M2" s="26">
        <f t="shared" si="0"/>
        <v>1400</v>
      </c>
      <c r="N2" s="26">
        <f t="shared" si="0"/>
        <v>0</v>
      </c>
      <c r="O2" s="26">
        <f t="shared" si="0"/>
        <v>3426</v>
      </c>
      <c r="P2" s="26">
        <f t="shared" si="0"/>
        <v>1011.3</v>
      </c>
      <c r="Q2" s="26">
        <f t="shared" si="0"/>
        <v>317.24000000000007</v>
      </c>
      <c r="R2" s="26">
        <f>SUM(F2:Q2)</f>
        <v>12506.039999999999</v>
      </c>
    </row>
    <row r="3" spans="1:18" ht="15">
      <c r="A3" s="3"/>
      <c r="B3" s="4"/>
      <c r="C3" s="4"/>
      <c r="D3" s="4"/>
      <c r="E3" s="5"/>
      <c r="F3" s="6"/>
      <c r="G3" s="6"/>
      <c r="H3" s="6"/>
      <c r="I3" s="6"/>
      <c r="J3" s="6"/>
      <c r="K3" s="18"/>
      <c r="L3" s="6"/>
      <c r="M3" s="6"/>
      <c r="N3" s="6"/>
      <c r="O3" s="6"/>
      <c r="P3" s="6"/>
      <c r="Q3" s="6"/>
      <c r="R3" s="6"/>
    </row>
    <row r="4" spans="1:19" ht="15">
      <c r="A4" s="3"/>
      <c r="B4" s="3" t="s">
        <v>65</v>
      </c>
      <c r="C4" s="3" t="s">
        <v>61</v>
      </c>
      <c r="D4" s="3" t="s">
        <v>62</v>
      </c>
      <c r="E4" s="7">
        <v>1170</v>
      </c>
      <c r="F4" s="8"/>
      <c r="G4" s="8">
        <v>81</v>
      </c>
      <c r="H4" s="8"/>
      <c r="I4" s="8"/>
      <c r="J4" s="8"/>
      <c r="K4" s="8"/>
      <c r="L4" s="8"/>
      <c r="M4" s="8"/>
      <c r="N4" s="8"/>
      <c r="O4" s="8"/>
      <c r="P4" s="8"/>
      <c r="Q4" s="8"/>
      <c r="R4" s="9">
        <f aca="true" t="shared" si="1" ref="R4:R41">SUM(F4:Q4)</f>
        <v>81</v>
      </c>
      <c r="S4" t="s">
        <v>119</v>
      </c>
    </row>
    <row r="5" spans="1:19" ht="15">
      <c r="A5" s="10"/>
      <c r="B5" s="10"/>
      <c r="C5" s="10" t="s">
        <v>63</v>
      </c>
      <c r="D5" s="10" t="s">
        <v>64</v>
      </c>
      <c r="E5" s="7">
        <v>1171</v>
      </c>
      <c r="F5" s="8"/>
      <c r="G5" s="8"/>
      <c r="H5" s="8"/>
      <c r="I5" s="8">
        <v>1200</v>
      </c>
      <c r="J5" s="8"/>
      <c r="K5" s="8"/>
      <c r="L5" s="8"/>
      <c r="M5" s="8"/>
      <c r="N5" s="8"/>
      <c r="O5" s="8"/>
      <c r="P5" s="8"/>
      <c r="Q5" s="8">
        <v>240</v>
      </c>
      <c r="R5" s="9">
        <f t="shared" si="1"/>
        <v>1440</v>
      </c>
      <c r="S5" t="s">
        <v>119</v>
      </c>
    </row>
    <row r="6" spans="1:19" ht="15">
      <c r="A6" s="10"/>
      <c r="B6" s="10" t="s">
        <v>67</v>
      </c>
      <c r="C6" s="10" t="s">
        <v>57</v>
      </c>
      <c r="D6" s="10" t="s">
        <v>66</v>
      </c>
      <c r="E6" s="7">
        <v>1172</v>
      </c>
      <c r="F6" s="8"/>
      <c r="G6" s="8">
        <v>217.25</v>
      </c>
      <c r="H6" s="8"/>
      <c r="I6" s="8"/>
      <c r="J6" s="8"/>
      <c r="K6" s="8"/>
      <c r="L6" s="8"/>
      <c r="M6" s="8"/>
      <c r="N6" s="8"/>
      <c r="O6" s="8"/>
      <c r="P6" s="8"/>
      <c r="Q6" s="8"/>
      <c r="R6" s="9">
        <f t="shared" si="1"/>
        <v>217.25</v>
      </c>
      <c r="S6" t="s">
        <v>119</v>
      </c>
    </row>
    <row r="7" spans="1:19" ht="15">
      <c r="A7" s="10"/>
      <c r="B7" s="10" t="s">
        <v>68</v>
      </c>
      <c r="C7" s="10" t="s">
        <v>36</v>
      </c>
      <c r="D7" s="10" t="s">
        <v>54</v>
      </c>
      <c r="E7" s="7">
        <v>1173</v>
      </c>
      <c r="F7" s="8"/>
      <c r="G7" s="8">
        <v>117.69</v>
      </c>
      <c r="H7" s="8"/>
      <c r="I7" s="8"/>
      <c r="J7" s="8"/>
      <c r="K7" s="8"/>
      <c r="L7" s="8"/>
      <c r="M7" s="8"/>
      <c r="N7" s="8"/>
      <c r="O7" s="8"/>
      <c r="P7" s="8"/>
      <c r="Q7" s="8"/>
      <c r="R7" s="9">
        <f t="shared" si="1"/>
        <v>117.69</v>
      </c>
      <c r="S7" t="s">
        <v>119</v>
      </c>
    </row>
    <row r="8" spans="1:19" ht="15">
      <c r="A8" s="10"/>
      <c r="B8" s="10"/>
      <c r="C8" s="10" t="s">
        <v>69</v>
      </c>
      <c r="D8" s="10" t="s">
        <v>33</v>
      </c>
      <c r="E8" s="7">
        <v>1174</v>
      </c>
      <c r="F8" s="8"/>
      <c r="G8" s="8"/>
      <c r="H8" s="8"/>
      <c r="I8" s="8"/>
      <c r="J8" s="8"/>
      <c r="K8" s="8">
        <v>55</v>
      </c>
      <c r="L8" s="8"/>
      <c r="M8" s="8"/>
      <c r="N8" s="8"/>
      <c r="O8" s="8"/>
      <c r="P8" s="8"/>
      <c r="Q8" s="8"/>
      <c r="R8" s="9">
        <f t="shared" si="1"/>
        <v>55</v>
      </c>
      <c r="S8" t="s">
        <v>119</v>
      </c>
    </row>
    <row r="9" spans="1:19" ht="15">
      <c r="A9" s="10"/>
      <c r="B9" s="10"/>
      <c r="C9" s="10"/>
      <c r="D9" s="10" t="s">
        <v>70</v>
      </c>
      <c r="E9" s="7">
        <v>1175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>
        <f t="shared" si="1"/>
        <v>0</v>
      </c>
      <c r="S9" s="23"/>
    </row>
    <row r="10" spans="1:19" ht="15">
      <c r="A10" s="10"/>
      <c r="B10" s="10"/>
      <c r="C10" s="10" t="s">
        <v>53</v>
      </c>
      <c r="D10" s="10" t="s">
        <v>71</v>
      </c>
      <c r="E10" s="7">
        <v>1176</v>
      </c>
      <c r="F10" s="8"/>
      <c r="G10" s="8">
        <v>110.89</v>
      </c>
      <c r="H10" s="8"/>
      <c r="I10" s="8"/>
      <c r="J10" s="8"/>
      <c r="K10" s="8"/>
      <c r="L10" s="8"/>
      <c r="M10" s="8"/>
      <c r="N10" s="8"/>
      <c r="O10" s="8"/>
      <c r="P10" s="8"/>
      <c r="Q10" s="8">
        <v>22.18</v>
      </c>
      <c r="R10" s="9">
        <f t="shared" si="1"/>
        <v>133.07</v>
      </c>
      <c r="S10" s="23" t="s">
        <v>119</v>
      </c>
    </row>
    <row r="11" spans="1:19" ht="15">
      <c r="A11" s="10"/>
      <c r="B11" s="10"/>
      <c r="C11" s="10" t="s">
        <v>72</v>
      </c>
      <c r="D11" s="10" t="s">
        <v>73</v>
      </c>
      <c r="E11" s="7">
        <v>1177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300</v>
      </c>
      <c r="Q11" s="8"/>
      <c r="R11" s="9">
        <f t="shared" si="1"/>
        <v>300</v>
      </c>
      <c r="S11" s="23" t="s">
        <v>119</v>
      </c>
    </row>
    <row r="12" spans="1:19" ht="15">
      <c r="A12" s="10"/>
      <c r="B12" s="10"/>
      <c r="C12" s="10" t="s">
        <v>74</v>
      </c>
      <c r="D12" s="10" t="s">
        <v>75</v>
      </c>
      <c r="E12" s="7">
        <v>1178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25.8</v>
      </c>
      <c r="Q12" s="8">
        <v>5.16</v>
      </c>
      <c r="R12" s="9">
        <f t="shared" si="1"/>
        <v>30.96</v>
      </c>
      <c r="S12" s="23" t="s">
        <v>119</v>
      </c>
    </row>
    <row r="13" spans="1:19" ht="15">
      <c r="A13" s="10"/>
      <c r="B13" s="10"/>
      <c r="C13" s="10" t="s">
        <v>76</v>
      </c>
      <c r="D13" s="10" t="s">
        <v>33</v>
      </c>
      <c r="E13" s="7">
        <v>1179</v>
      </c>
      <c r="F13" s="8"/>
      <c r="G13" s="8"/>
      <c r="H13" s="8"/>
      <c r="I13" s="8"/>
      <c r="J13" s="8"/>
      <c r="K13" s="8">
        <v>40</v>
      </c>
      <c r="L13" s="8"/>
      <c r="M13" s="8"/>
      <c r="N13" s="8"/>
      <c r="O13" s="8"/>
      <c r="P13" s="8"/>
      <c r="Q13" s="8"/>
      <c r="R13" s="9">
        <f t="shared" si="1"/>
        <v>40</v>
      </c>
      <c r="S13" s="23" t="s">
        <v>119</v>
      </c>
    </row>
    <row r="14" spans="1:19" ht="15">
      <c r="A14" s="10"/>
      <c r="B14" s="10"/>
      <c r="C14" s="10" t="s">
        <v>34</v>
      </c>
      <c r="D14" s="10" t="s">
        <v>33</v>
      </c>
      <c r="E14" s="7">
        <v>1180</v>
      </c>
      <c r="F14" s="8"/>
      <c r="G14" s="8"/>
      <c r="H14" s="8"/>
      <c r="I14" s="8"/>
      <c r="J14" s="8"/>
      <c r="K14" s="8">
        <v>500</v>
      </c>
      <c r="L14" s="8"/>
      <c r="M14" s="8"/>
      <c r="N14" s="8"/>
      <c r="O14" s="8"/>
      <c r="P14" s="8"/>
      <c r="Q14" s="8"/>
      <c r="R14" s="9">
        <f t="shared" si="1"/>
        <v>500</v>
      </c>
      <c r="S14" s="23" t="s">
        <v>119</v>
      </c>
    </row>
    <row r="15" spans="1:19" ht="15">
      <c r="A15" s="10"/>
      <c r="B15" s="10"/>
      <c r="C15" s="10" t="s">
        <v>11</v>
      </c>
      <c r="D15" s="10" t="s">
        <v>33</v>
      </c>
      <c r="E15" s="7">
        <v>1181</v>
      </c>
      <c r="F15" s="8"/>
      <c r="G15" s="8"/>
      <c r="H15" s="8">
        <v>75</v>
      </c>
      <c r="I15" s="8"/>
      <c r="J15" s="8"/>
      <c r="K15" s="8"/>
      <c r="L15" s="8"/>
      <c r="M15" s="8"/>
      <c r="N15" s="8"/>
      <c r="O15" s="8"/>
      <c r="P15" s="8"/>
      <c r="Q15" s="8"/>
      <c r="R15" s="9">
        <f t="shared" si="1"/>
        <v>75</v>
      </c>
      <c r="S15" s="23" t="s">
        <v>119</v>
      </c>
    </row>
    <row r="16" spans="1:19" ht="15">
      <c r="A16" s="10"/>
      <c r="B16" s="10"/>
      <c r="C16" s="10" t="s">
        <v>35</v>
      </c>
      <c r="D16" s="10" t="s">
        <v>77</v>
      </c>
      <c r="E16" s="7">
        <v>1182</v>
      </c>
      <c r="F16" s="8"/>
      <c r="G16" s="8"/>
      <c r="H16" s="8"/>
      <c r="I16" s="8"/>
      <c r="J16" s="8"/>
      <c r="K16" s="8"/>
      <c r="L16" s="8"/>
      <c r="M16" s="8"/>
      <c r="N16" s="8"/>
      <c r="O16" s="8">
        <v>545</v>
      </c>
      <c r="P16" s="8">
        <v>90</v>
      </c>
      <c r="Q16" s="8"/>
      <c r="R16" s="9">
        <f t="shared" si="1"/>
        <v>635</v>
      </c>
      <c r="S16" s="23" t="s">
        <v>119</v>
      </c>
    </row>
    <row r="17" spans="1:19" ht="15">
      <c r="A17" s="10"/>
      <c r="B17" s="10" t="s">
        <v>78</v>
      </c>
      <c r="C17" s="10" t="s">
        <v>79</v>
      </c>
      <c r="D17" s="10" t="s">
        <v>80</v>
      </c>
      <c r="E17" s="7">
        <v>1183</v>
      </c>
      <c r="F17" s="8"/>
      <c r="G17" s="8">
        <v>468.16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9">
        <f t="shared" si="1"/>
        <v>468.16</v>
      </c>
      <c r="S17" s="23" t="s">
        <v>119</v>
      </c>
    </row>
    <row r="18" spans="1:19" ht="15">
      <c r="A18" s="10"/>
      <c r="B18" s="10" t="s">
        <v>81</v>
      </c>
      <c r="C18" s="10" t="s">
        <v>82</v>
      </c>
      <c r="D18" s="10" t="s">
        <v>37</v>
      </c>
      <c r="E18" s="7">
        <v>1184</v>
      </c>
      <c r="F18" s="8"/>
      <c r="G18" s="8">
        <v>200.2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9">
        <f t="shared" si="1"/>
        <v>200.2</v>
      </c>
      <c r="S18" s="23" t="s">
        <v>119</v>
      </c>
    </row>
    <row r="19" spans="1:19" ht="15">
      <c r="A19" s="10"/>
      <c r="B19" s="10" t="s">
        <v>83</v>
      </c>
      <c r="C19" s="10" t="s">
        <v>61</v>
      </c>
      <c r="D19" s="10" t="s">
        <v>58</v>
      </c>
      <c r="E19" s="7">
        <v>1185</v>
      </c>
      <c r="F19" s="8"/>
      <c r="G19" s="8">
        <v>68.99</v>
      </c>
      <c r="H19" s="8"/>
      <c r="I19" s="8"/>
      <c r="J19" s="8"/>
      <c r="K19" s="8"/>
      <c r="L19" s="8"/>
      <c r="M19" s="8"/>
      <c r="N19" s="8"/>
      <c r="O19" s="8"/>
      <c r="P19" s="8"/>
      <c r="Q19" s="8">
        <v>13.8</v>
      </c>
      <c r="R19" s="9">
        <f t="shared" si="1"/>
        <v>82.78999999999999</v>
      </c>
      <c r="S19" s="23" t="s">
        <v>119</v>
      </c>
    </row>
    <row r="20" spans="1:19" ht="15">
      <c r="A20" s="10"/>
      <c r="B20" s="10" t="s">
        <v>84</v>
      </c>
      <c r="C20" s="10" t="s">
        <v>36</v>
      </c>
      <c r="D20" s="10" t="s">
        <v>59</v>
      </c>
      <c r="E20" s="7">
        <v>1186</v>
      </c>
      <c r="F20" s="8">
        <v>600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>
        <f t="shared" si="1"/>
        <v>600</v>
      </c>
      <c r="S20" s="23" t="s">
        <v>119</v>
      </c>
    </row>
    <row r="21" spans="1:19" ht="15">
      <c r="A21" s="10"/>
      <c r="B21" s="10" t="s">
        <v>85</v>
      </c>
      <c r="C21" s="10" t="s">
        <v>35</v>
      </c>
      <c r="D21" s="10" t="s">
        <v>86</v>
      </c>
      <c r="E21" s="7">
        <v>1187</v>
      </c>
      <c r="F21" s="8"/>
      <c r="G21" s="8"/>
      <c r="H21" s="8"/>
      <c r="I21" s="8"/>
      <c r="J21" s="8"/>
      <c r="K21" s="8"/>
      <c r="L21" s="8"/>
      <c r="M21" s="8"/>
      <c r="N21" s="8"/>
      <c r="O21" s="8">
        <v>518</v>
      </c>
      <c r="P21" s="8">
        <v>210</v>
      </c>
      <c r="Q21" s="8"/>
      <c r="R21" s="9">
        <f t="shared" si="1"/>
        <v>728</v>
      </c>
      <c r="S21" s="23" t="s">
        <v>119</v>
      </c>
    </row>
    <row r="22" spans="1:19" ht="15">
      <c r="A22" s="10"/>
      <c r="B22" s="10" t="s">
        <v>87</v>
      </c>
      <c r="C22" s="10" t="s">
        <v>50</v>
      </c>
      <c r="D22" s="10" t="s">
        <v>88</v>
      </c>
      <c r="E22" s="7">
        <v>1188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80.5</v>
      </c>
      <c r="Q22" s="8">
        <v>16.1</v>
      </c>
      <c r="R22" s="9">
        <f t="shared" si="1"/>
        <v>96.6</v>
      </c>
      <c r="S22" s="23" t="s">
        <v>119</v>
      </c>
    </row>
    <row r="23" spans="1:19" ht="15">
      <c r="A23" s="10"/>
      <c r="B23" s="10" t="s">
        <v>89</v>
      </c>
      <c r="C23" s="10" t="s">
        <v>35</v>
      </c>
      <c r="D23" s="10" t="s">
        <v>86</v>
      </c>
      <c r="E23" s="7">
        <v>1189</v>
      </c>
      <c r="F23" s="8"/>
      <c r="G23" s="8"/>
      <c r="H23" s="8"/>
      <c r="I23" s="8"/>
      <c r="J23" s="23"/>
      <c r="K23" s="8"/>
      <c r="L23" s="8"/>
      <c r="M23" s="8"/>
      <c r="N23" s="8"/>
      <c r="O23" s="8">
        <v>957</v>
      </c>
      <c r="P23" s="8">
        <v>140</v>
      </c>
      <c r="Q23" s="8"/>
      <c r="R23" s="9">
        <f t="shared" si="1"/>
        <v>1097</v>
      </c>
      <c r="S23" s="23" t="s">
        <v>119</v>
      </c>
    </row>
    <row r="24" spans="1:19" ht="15">
      <c r="A24" s="10"/>
      <c r="B24" s="10" t="s">
        <v>90</v>
      </c>
      <c r="C24" s="10" t="s">
        <v>91</v>
      </c>
      <c r="D24" s="10" t="s">
        <v>38</v>
      </c>
      <c r="E24" s="7">
        <v>1190</v>
      </c>
      <c r="F24" s="8"/>
      <c r="G24" s="8">
        <v>100</v>
      </c>
      <c r="H24" s="8"/>
      <c r="I24" s="8"/>
      <c r="J24" s="8"/>
      <c r="K24" s="8"/>
      <c r="L24" s="8"/>
      <c r="M24" s="8"/>
      <c r="N24" s="8"/>
      <c r="O24" s="8"/>
      <c r="P24" s="8"/>
      <c r="Q24" s="8">
        <v>20</v>
      </c>
      <c r="R24" s="9">
        <f>SUM(F24:Q24)</f>
        <v>120</v>
      </c>
      <c r="S24" s="23" t="s">
        <v>119</v>
      </c>
    </row>
    <row r="25" spans="1:19" ht="15">
      <c r="A25" s="10"/>
      <c r="B25" s="10" t="s">
        <v>92</v>
      </c>
      <c r="C25" s="10" t="s">
        <v>36</v>
      </c>
      <c r="D25" s="10" t="s">
        <v>59</v>
      </c>
      <c r="E25" s="7">
        <v>1191</v>
      </c>
      <c r="F25" s="8">
        <v>600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>
        <f>SUM(F25:Q25)</f>
        <v>600</v>
      </c>
      <c r="S25" s="23" t="s">
        <v>119</v>
      </c>
    </row>
    <row r="26" spans="1:19" ht="15">
      <c r="A26" s="10"/>
      <c r="B26" s="10" t="s">
        <v>93</v>
      </c>
      <c r="C26" s="10" t="s">
        <v>49</v>
      </c>
      <c r="D26" s="10" t="s">
        <v>94</v>
      </c>
      <c r="E26" s="7">
        <v>1192</v>
      </c>
      <c r="F26" s="8"/>
      <c r="G26" s="8"/>
      <c r="H26" s="8"/>
      <c r="I26" s="8"/>
      <c r="J26" s="8"/>
      <c r="K26" s="8"/>
      <c r="L26" s="8"/>
      <c r="M26" s="8">
        <v>200</v>
      </c>
      <c r="N26" s="8"/>
      <c r="O26" s="8"/>
      <c r="P26" s="8"/>
      <c r="Q26" s="8"/>
      <c r="R26" s="9">
        <f t="shared" si="1"/>
        <v>200</v>
      </c>
      <c r="S26" s="23" t="s">
        <v>119</v>
      </c>
    </row>
    <row r="27" spans="1:19" ht="15">
      <c r="A27" s="10"/>
      <c r="B27" s="10"/>
      <c r="C27" s="10" t="s">
        <v>35</v>
      </c>
      <c r="D27" s="10" t="s">
        <v>86</v>
      </c>
      <c r="E27" s="7">
        <v>1193</v>
      </c>
      <c r="F27" s="8"/>
      <c r="G27" s="8"/>
      <c r="H27" s="8"/>
      <c r="I27" s="8"/>
      <c r="J27" s="8"/>
      <c r="K27" s="8"/>
      <c r="L27" s="8"/>
      <c r="M27" s="8"/>
      <c r="N27" s="8"/>
      <c r="O27" s="8">
        <v>354</v>
      </c>
      <c r="P27" s="8">
        <v>165</v>
      </c>
      <c r="Q27" s="8"/>
      <c r="R27" s="9">
        <f t="shared" si="1"/>
        <v>519</v>
      </c>
      <c r="S27" s="23" t="s">
        <v>119</v>
      </c>
    </row>
    <row r="28" spans="1:19" ht="15">
      <c r="A28" s="10"/>
      <c r="B28" s="10"/>
      <c r="C28" s="10" t="s">
        <v>55</v>
      </c>
      <c r="D28" s="10" t="s">
        <v>95</v>
      </c>
      <c r="E28" s="7">
        <v>1194</v>
      </c>
      <c r="F28" s="8"/>
      <c r="G28" s="8">
        <v>60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9">
        <f t="shared" si="1"/>
        <v>60</v>
      </c>
      <c r="S28" s="23" t="s">
        <v>119</v>
      </c>
    </row>
    <row r="29" spans="1:19" ht="15">
      <c r="A29" s="10"/>
      <c r="B29" s="10"/>
      <c r="C29" s="10" t="s">
        <v>56</v>
      </c>
      <c r="D29" s="10" t="s">
        <v>96</v>
      </c>
      <c r="E29" s="7">
        <v>1195</v>
      </c>
      <c r="F29" s="8"/>
      <c r="G29" s="8"/>
      <c r="H29" s="8"/>
      <c r="I29" s="8"/>
      <c r="J29" s="8"/>
      <c r="K29" s="8"/>
      <c r="L29" s="8">
        <v>100</v>
      </c>
      <c r="M29" s="8"/>
      <c r="N29" s="8"/>
      <c r="O29" s="8"/>
      <c r="P29" s="8"/>
      <c r="Q29" s="8"/>
      <c r="R29" s="9">
        <f t="shared" si="1"/>
        <v>100</v>
      </c>
      <c r="S29" s="23" t="s">
        <v>119</v>
      </c>
    </row>
    <row r="30" spans="1:19" ht="15">
      <c r="A30" s="10"/>
      <c r="B30" s="10" t="s">
        <v>97</v>
      </c>
      <c r="C30" s="10" t="s">
        <v>36</v>
      </c>
      <c r="D30" s="10" t="s">
        <v>59</v>
      </c>
      <c r="E30" s="7">
        <v>1196</v>
      </c>
      <c r="F30" s="8">
        <v>600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>
        <f t="shared" si="1"/>
        <v>600</v>
      </c>
      <c r="S30" s="23" t="s">
        <v>119</v>
      </c>
    </row>
    <row r="31" spans="1:19" ht="15">
      <c r="A31" s="10"/>
      <c r="B31" s="10" t="s">
        <v>98</v>
      </c>
      <c r="C31" s="10" t="s">
        <v>35</v>
      </c>
      <c r="D31" s="10" t="s">
        <v>86</v>
      </c>
      <c r="E31" s="7">
        <v>1197</v>
      </c>
      <c r="F31" s="8"/>
      <c r="G31" s="8"/>
      <c r="H31" s="8"/>
      <c r="I31" s="8"/>
      <c r="J31" s="8"/>
      <c r="K31" s="8"/>
      <c r="L31" s="8"/>
      <c r="M31" s="8"/>
      <c r="N31" s="8"/>
      <c r="O31" s="8">
        <v>493</v>
      </c>
      <c r="P31" s="8"/>
      <c r="Q31" s="8"/>
      <c r="R31" s="9">
        <f t="shared" si="1"/>
        <v>493</v>
      </c>
      <c r="S31" s="23" t="s">
        <v>119</v>
      </c>
    </row>
    <row r="32" spans="1:19" ht="15">
      <c r="A32" s="10"/>
      <c r="B32" s="10" t="s">
        <v>99</v>
      </c>
      <c r="C32" s="10" t="s">
        <v>51</v>
      </c>
      <c r="D32" s="10" t="s">
        <v>52</v>
      </c>
      <c r="E32" s="7">
        <v>1198</v>
      </c>
      <c r="F32" s="8"/>
      <c r="G32" s="8">
        <v>112</v>
      </c>
      <c r="H32" s="8"/>
      <c r="I32" s="8"/>
      <c r="J32" s="8"/>
      <c r="K32" s="8"/>
      <c r="L32" s="8"/>
      <c r="M32" s="8"/>
      <c r="N32" s="8"/>
      <c r="O32" s="8">
        <v>175</v>
      </c>
      <c r="P32" s="8"/>
      <c r="Q32" s="8"/>
      <c r="R32" s="9">
        <f t="shared" si="1"/>
        <v>287</v>
      </c>
      <c r="S32" s="23"/>
    </row>
    <row r="33" spans="1:19" ht="15">
      <c r="A33" s="10"/>
      <c r="B33" s="10" t="s">
        <v>100</v>
      </c>
      <c r="C33" s="10" t="s">
        <v>101</v>
      </c>
      <c r="D33" s="10" t="s">
        <v>102</v>
      </c>
      <c r="E33" s="7">
        <v>1199</v>
      </c>
      <c r="F33" s="8"/>
      <c r="G33" s="8"/>
      <c r="H33" s="8"/>
      <c r="I33" s="8"/>
      <c r="J33" s="8"/>
      <c r="K33" s="8"/>
      <c r="L33" s="8"/>
      <c r="M33" s="8">
        <v>1200</v>
      </c>
      <c r="N33" s="8"/>
      <c r="O33" s="8"/>
      <c r="P33" s="8"/>
      <c r="Q33" s="8"/>
      <c r="R33" s="9">
        <f t="shared" si="1"/>
        <v>1200</v>
      </c>
      <c r="S33" s="23" t="s">
        <v>119</v>
      </c>
    </row>
    <row r="34" spans="1:19" ht="15">
      <c r="A34" s="10"/>
      <c r="B34" s="10"/>
      <c r="C34" s="10"/>
      <c r="D34" s="10" t="s">
        <v>103</v>
      </c>
      <c r="E34" s="7">
        <v>1200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>
        <f t="shared" si="1"/>
        <v>0</v>
      </c>
      <c r="S34" s="23"/>
    </row>
    <row r="35" spans="1:19" ht="15">
      <c r="A35" s="10"/>
      <c r="B35" s="10" t="s">
        <v>104</v>
      </c>
      <c r="C35" s="10" t="s">
        <v>36</v>
      </c>
      <c r="D35" s="10" t="s">
        <v>54</v>
      </c>
      <c r="E35" s="7">
        <v>1201</v>
      </c>
      <c r="F35" s="8"/>
      <c r="G35" s="8">
        <v>300.32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9">
        <f t="shared" si="1"/>
        <v>300.32</v>
      </c>
      <c r="S35" s="23" t="s">
        <v>119</v>
      </c>
    </row>
    <row r="36" spans="1:19" ht="15">
      <c r="A36" s="10"/>
      <c r="B36" s="10"/>
      <c r="C36" s="10" t="s">
        <v>105</v>
      </c>
      <c r="D36" s="10" t="s">
        <v>33</v>
      </c>
      <c r="E36" s="7">
        <v>1202</v>
      </c>
      <c r="F36" s="8"/>
      <c r="G36" s="8"/>
      <c r="H36" s="8"/>
      <c r="I36" s="8"/>
      <c r="J36" s="8"/>
      <c r="K36" s="8">
        <v>50</v>
      </c>
      <c r="L36" s="8"/>
      <c r="M36" s="8"/>
      <c r="N36" s="8"/>
      <c r="O36" s="8"/>
      <c r="P36" s="8"/>
      <c r="Q36" s="8"/>
      <c r="R36" s="9">
        <f t="shared" si="1"/>
        <v>50</v>
      </c>
      <c r="S36" s="23"/>
    </row>
    <row r="37" spans="1:19" ht="15">
      <c r="A37" s="10"/>
      <c r="B37" s="10"/>
      <c r="C37" s="10" t="s">
        <v>35</v>
      </c>
      <c r="D37" s="10" t="s">
        <v>106</v>
      </c>
      <c r="E37" s="7">
        <v>1203</v>
      </c>
      <c r="F37" s="10"/>
      <c r="G37" s="10"/>
      <c r="H37" s="10"/>
      <c r="I37" s="10"/>
      <c r="J37" s="10"/>
      <c r="K37" s="10"/>
      <c r="L37" s="10"/>
      <c r="M37" s="10"/>
      <c r="N37" s="10"/>
      <c r="O37" s="10">
        <v>384</v>
      </c>
      <c r="P37" s="10"/>
      <c r="Q37" s="10"/>
      <c r="R37" s="9">
        <f t="shared" si="1"/>
        <v>384</v>
      </c>
      <c r="S37" s="23" t="s">
        <v>119</v>
      </c>
    </row>
    <row r="38" spans="1:19" ht="15">
      <c r="A38" s="10"/>
      <c r="B38" s="10" t="s">
        <v>107</v>
      </c>
      <c r="C38" s="10" t="s">
        <v>47</v>
      </c>
      <c r="D38" s="10" t="s">
        <v>39</v>
      </c>
      <c r="E38" s="7">
        <v>1204</v>
      </c>
      <c r="F38" s="8"/>
      <c r="G38" s="8"/>
      <c r="H38" s="8"/>
      <c r="I38" s="8"/>
      <c r="J38" s="8"/>
      <c r="K38" s="28">
        <v>40</v>
      </c>
      <c r="L38" s="28"/>
      <c r="M38" s="28"/>
      <c r="N38" s="28"/>
      <c r="O38" s="28"/>
      <c r="P38" s="28"/>
      <c r="Q38" s="28"/>
      <c r="R38" s="9">
        <f t="shared" si="1"/>
        <v>40</v>
      </c>
      <c r="S38" s="29"/>
    </row>
    <row r="39" spans="1:19" ht="15">
      <c r="A39" s="10"/>
      <c r="B39" s="10" t="s">
        <v>108</v>
      </c>
      <c r="C39" s="10" t="s">
        <v>36</v>
      </c>
      <c r="D39" s="10" t="s">
        <v>59</v>
      </c>
      <c r="E39" s="7">
        <v>1208</v>
      </c>
      <c r="F39" s="11">
        <v>600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9">
        <f t="shared" si="1"/>
        <v>600</v>
      </c>
      <c r="S39" s="23"/>
    </row>
    <row r="40" spans="1:19" ht="15">
      <c r="A40" s="10"/>
      <c r="B40" s="10" t="s">
        <v>117</v>
      </c>
      <c r="C40" s="10" t="s">
        <v>118</v>
      </c>
      <c r="D40" s="10" t="s">
        <v>39</v>
      </c>
      <c r="E40" s="7" t="s">
        <v>40</v>
      </c>
      <c r="F40" s="11"/>
      <c r="G40" s="11"/>
      <c r="H40" s="11"/>
      <c r="I40" s="11"/>
      <c r="J40" s="11"/>
      <c r="K40" s="11">
        <v>25</v>
      </c>
      <c r="L40" s="11"/>
      <c r="M40" s="11"/>
      <c r="N40" s="11"/>
      <c r="O40" s="11"/>
      <c r="P40" s="11"/>
      <c r="Q40" s="11"/>
      <c r="R40" s="9">
        <f t="shared" si="1"/>
        <v>25</v>
      </c>
      <c r="S40" s="23" t="s">
        <v>119</v>
      </c>
    </row>
    <row r="41" spans="1:19" ht="15">
      <c r="A41" s="10"/>
      <c r="B41" s="10"/>
      <c r="C41" s="10" t="s">
        <v>122</v>
      </c>
      <c r="D41" s="10" t="s">
        <v>39</v>
      </c>
      <c r="E41" s="7" t="s">
        <v>123</v>
      </c>
      <c r="F41" s="11"/>
      <c r="G41" s="11"/>
      <c r="H41" s="11"/>
      <c r="I41" s="11"/>
      <c r="J41" s="11"/>
      <c r="K41" s="11">
        <v>30</v>
      </c>
      <c r="L41" s="11"/>
      <c r="M41" s="11"/>
      <c r="N41" s="11"/>
      <c r="O41" s="11"/>
      <c r="P41" s="11"/>
      <c r="Q41" s="11"/>
      <c r="R41" s="9">
        <f t="shared" si="1"/>
        <v>30</v>
      </c>
      <c r="S41" s="23" t="s">
        <v>119</v>
      </c>
    </row>
    <row r="42" spans="1:19" ht="15">
      <c r="A42" s="10"/>
      <c r="B42" s="10"/>
      <c r="C42" s="10"/>
      <c r="D42" s="10"/>
      <c r="E42" s="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9"/>
      <c r="S42" s="23"/>
    </row>
    <row r="43" spans="1:19" ht="15">
      <c r="A43" s="10"/>
      <c r="B43" s="10"/>
      <c r="C43" s="10"/>
      <c r="D43" s="10"/>
      <c r="E43" s="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/>
      <c r="S43" s="23"/>
    </row>
    <row r="44" spans="1:18" ht="15">
      <c r="A44" s="10"/>
      <c r="B44" s="3"/>
      <c r="C44" s="10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ht="15">
      <c r="A45" s="10"/>
      <c r="B45" s="10"/>
      <c r="C45" s="10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ht="15">
      <c r="A46" s="10"/>
      <c r="B46" s="37"/>
      <c r="C46" s="10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5">
      <c r="A47" s="10"/>
      <c r="B47" s="10"/>
      <c r="C47" s="10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10"/>
      <c r="B48" s="10"/>
      <c r="C48" s="10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/>
    </row>
    <row r="49" spans="1:18" ht="15">
      <c r="A49" s="10"/>
      <c r="B49" s="10"/>
      <c r="C49" s="10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ht="15">
      <c r="A50" s="10"/>
      <c r="B50" s="10"/>
      <c r="C50" s="10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  <row r="51" spans="1:18" ht="15">
      <c r="A51" s="10"/>
      <c r="B51" s="10"/>
      <c r="C51" s="10"/>
      <c r="D51" s="10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9"/>
    </row>
    <row r="52" spans="2:18" ht="15">
      <c r="B52" s="10"/>
      <c r="Q52" s="13" t="s">
        <v>5</v>
      </c>
      <c r="R52" s="14">
        <f>SUM(R4:R51)</f>
        <v>12506.04</v>
      </c>
    </row>
    <row r="53" spans="2:18" ht="15">
      <c r="B53" s="10"/>
      <c r="Q53" s="13" t="s">
        <v>25</v>
      </c>
      <c r="R53" s="14">
        <v>970</v>
      </c>
    </row>
    <row r="55" spans="12:18" ht="15">
      <c r="L55" s="39"/>
      <c r="M55" s="38"/>
      <c r="N55" s="38"/>
      <c r="O55" s="38"/>
      <c r="P55" s="44" t="s">
        <v>26</v>
      </c>
      <c r="Q55" s="44"/>
      <c r="R55" s="12">
        <f>R52-R53</f>
        <v>11536.04</v>
      </c>
    </row>
  </sheetData>
  <sheetProtection/>
  <mergeCells count="2">
    <mergeCell ref="B2:C2"/>
    <mergeCell ref="P55:Q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4.00390625" style="0" customWidth="1"/>
    <col min="2" max="2" width="16.00390625" style="0" bestFit="1" customWidth="1"/>
    <col min="3" max="3" width="24.8515625" style="0" customWidth="1"/>
    <col min="4" max="4" width="23.140625" style="0" bestFit="1" customWidth="1"/>
    <col min="5" max="5" width="14.421875" style="0" customWidth="1"/>
  </cols>
  <sheetData>
    <row r="1" spans="1:5" ht="15">
      <c r="A1" s="46" t="s">
        <v>6</v>
      </c>
      <c r="B1" s="46"/>
      <c r="C1" s="46"/>
      <c r="D1" s="46"/>
      <c r="E1" s="46"/>
    </row>
    <row r="2" spans="1:5" ht="15.75">
      <c r="A2" s="1"/>
      <c r="B2" s="1" t="s">
        <v>7</v>
      </c>
      <c r="C2" s="1" t="s">
        <v>8</v>
      </c>
      <c r="D2" s="1" t="s">
        <v>9</v>
      </c>
      <c r="E2" s="1" t="s">
        <v>4</v>
      </c>
    </row>
    <row r="3" spans="1:5" ht="15">
      <c r="A3" s="2" t="s">
        <v>4</v>
      </c>
      <c r="B3" s="47"/>
      <c r="C3" s="47"/>
      <c r="D3" s="2">
        <f>(SUM(D5:D27))</f>
        <v>12976.55</v>
      </c>
      <c r="E3" s="2"/>
    </row>
    <row r="4" spans="1:5" ht="15">
      <c r="A4" s="3"/>
      <c r="B4" s="4"/>
      <c r="C4" s="4"/>
      <c r="D4" s="16"/>
      <c r="E4" s="3"/>
    </row>
    <row r="5" spans="1:5" ht="15">
      <c r="A5" s="10"/>
      <c r="B5" s="3" t="s">
        <v>109</v>
      </c>
      <c r="C5" s="3" t="s">
        <v>41</v>
      </c>
      <c r="D5" s="9">
        <v>5500</v>
      </c>
      <c r="E5" s="9">
        <f>SUM(D5)</f>
        <v>5500</v>
      </c>
    </row>
    <row r="6" spans="1:5" ht="15">
      <c r="A6" s="10"/>
      <c r="B6" s="3" t="s">
        <v>110</v>
      </c>
      <c r="C6" s="3" t="s">
        <v>60</v>
      </c>
      <c r="D6" s="9">
        <v>500</v>
      </c>
      <c r="E6" s="9">
        <v>500</v>
      </c>
    </row>
    <row r="7" spans="1:5" ht="15">
      <c r="A7" s="10"/>
      <c r="B7" s="3" t="s">
        <v>111</v>
      </c>
      <c r="C7" s="3" t="s">
        <v>42</v>
      </c>
      <c r="D7" s="9">
        <v>81.45</v>
      </c>
      <c r="E7" s="9">
        <v>81.45</v>
      </c>
    </row>
    <row r="8" spans="1:5" ht="15">
      <c r="A8" s="10"/>
      <c r="B8" s="3" t="s">
        <v>111</v>
      </c>
      <c r="C8" s="3" t="s">
        <v>112</v>
      </c>
      <c r="D8" s="9">
        <v>232</v>
      </c>
      <c r="E8" s="9">
        <v>232</v>
      </c>
    </row>
    <row r="9" spans="1:5" ht="15">
      <c r="A9" s="10"/>
      <c r="B9" s="3" t="s">
        <v>113</v>
      </c>
      <c r="C9" s="3" t="s">
        <v>114</v>
      </c>
      <c r="D9" s="9">
        <v>710.17</v>
      </c>
      <c r="E9" s="9">
        <f>SUM(D9)</f>
        <v>710.17</v>
      </c>
    </row>
    <row r="10" spans="1:5" ht="15">
      <c r="A10" s="10"/>
      <c r="B10" s="3" t="s">
        <v>115</v>
      </c>
      <c r="C10" s="3" t="s">
        <v>41</v>
      </c>
      <c r="D10" s="9">
        <v>5500</v>
      </c>
      <c r="E10" s="9">
        <v>5500</v>
      </c>
    </row>
    <row r="11" spans="1:5" ht="15">
      <c r="A11" s="10"/>
      <c r="B11" s="3" t="s">
        <v>116</v>
      </c>
      <c r="C11" s="3" t="s">
        <v>124</v>
      </c>
      <c r="D11" s="9">
        <v>450</v>
      </c>
      <c r="E11" s="9">
        <v>450</v>
      </c>
    </row>
    <row r="12" spans="1:5" ht="15">
      <c r="A12" s="10"/>
      <c r="B12" s="3" t="s">
        <v>116</v>
      </c>
      <c r="C12" s="3" t="s">
        <v>121</v>
      </c>
      <c r="D12" s="9">
        <v>1</v>
      </c>
      <c r="E12" s="9">
        <v>1</v>
      </c>
    </row>
    <row r="13" spans="1:5" ht="15">
      <c r="A13" s="10"/>
      <c r="B13" s="3"/>
      <c r="C13" s="3" t="s">
        <v>44</v>
      </c>
      <c r="D13" s="9">
        <v>0.09</v>
      </c>
      <c r="E13" s="9">
        <v>0.09</v>
      </c>
    </row>
    <row r="14" spans="1:5" ht="15">
      <c r="A14" s="10"/>
      <c r="B14" s="3"/>
      <c r="C14" s="3" t="s">
        <v>43</v>
      </c>
      <c r="D14" s="9">
        <v>1.84</v>
      </c>
      <c r="E14" s="9">
        <v>1.84</v>
      </c>
    </row>
    <row r="15" spans="1:5" ht="15">
      <c r="A15" s="10"/>
      <c r="B15" s="3"/>
      <c r="C15" s="3"/>
      <c r="D15" s="9"/>
      <c r="E15" s="9"/>
    </row>
    <row r="16" spans="1:5" ht="15">
      <c r="A16" s="10"/>
      <c r="B16" s="3"/>
      <c r="C16" s="3"/>
      <c r="D16" s="9"/>
      <c r="E16" s="9"/>
    </row>
    <row r="17" spans="1:5" ht="15">
      <c r="A17" s="10"/>
      <c r="B17" s="3"/>
      <c r="C17" s="3"/>
      <c r="D17" s="9"/>
      <c r="E17" s="9"/>
    </row>
    <row r="18" spans="2:5" ht="15">
      <c r="B18" s="36"/>
      <c r="C18" s="36"/>
      <c r="D18" s="31" t="s">
        <v>5</v>
      </c>
      <c r="E18" s="32">
        <f>SUM(E5:E17)</f>
        <v>12976.55</v>
      </c>
    </row>
    <row r="19" spans="2:5" ht="15">
      <c r="B19" s="36"/>
      <c r="C19" s="34"/>
      <c r="D19" s="34"/>
      <c r="E19" s="33"/>
    </row>
    <row r="20" spans="2:5" ht="15">
      <c r="B20" s="36"/>
      <c r="C20" s="35"/>
      <c r="D20" s="35"/>
      <c r="E20" s="15"/>
    </row>
    <row r="21" spans="3:5" ht="15">
      <c r="C21" s="35"/>
      <c r="D21" s="35"/>
      <c r="E21" s="30"/>
    </row>
    <row r="22" spans="3:5" ht="15">
      <c r="C22" s="35"/>
      <c r="D22" s="35"/>
      <c r="E22" s="15"/>
    </row>
    <row r="23" spans="3:5" ht="15">
      <c r="C23" s="45"/>
      <c r="D23" s="45"/>
      <c r="E23" s="15"/>
    </row>
    <row r="24" spans="3:5" ht="15">
      <c r="C24" s="45"/>
      <c r="D24" s="45"/>
      <c r="E24" s="15"/>
    </row>
  </sheetData>
  <sheetProtection/>
  <mergeCells count="4">
    <mergeCell ref="C24:D24"/>
    <mergeCell ref="A1:E1"/>
    <mergeCell ref="B3:C3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4.140625" style="0" customWidth="1"/>
    <col min="2" max="2" width="26.7109375" style="0" customWidth="1"/>
    <col min="3" max="3" width="30.57421875" style="0" customWidth="1"/>
  </cols>
  <sheetData>
    <row r="1" spans="1:4" ht="15">
      <c r="A1" s="21" t="s">
        <v>16</v>
      </c>
      <c r="B1" s="21" t="s">
        <v>20</v>
      </c>
      <c r="C1" s="19"/>
      <c r="D1" s="19"/>
    </row>
    <row r="2" spans="1:3" ht="15">
      <c r="A2" s="10" t="s">
        <v>120</v>
      </c>
      <c r="B2" s="41">
        <v>10072.99</v>
      </c>
      <c r="C2" s="23"/>
    </row>
    <row r="3" spans="1:3" ht="15">
      <c r="A3" s="10" t="s">
        <v>17</v>
      </c>
      <c r="B3" s="12">
        <f>SUM(Income!E5:E17)</f>
        <v>12976.55</v>
      </c>
      <c r="C3" s="23"/>
    </row>
    <row r="4" spans="1:3" ht="15">
      <c r="A4" s="10" t="s">
        <v>28</v>
      </c>
      <c r="B4" s="12">
        <f>(B2+B3)</f>
        <v>23049.54</v>
      </c>
      <c r="C4" s="23"/>
    </row>
    <row r="5" spans="1:3" ht="15">
      <c r="A5" s="10" t="s">
        <v>18</v>
      </c>
      <c r="B5" s="12">
        <f>Expenditure!R52</f>
        <v>12506.04</v>
      </c>
      <c r="C5" s="23"/>
    </row>
    <row r="6" spans="1:4" ht="15">
      <c r="A6" s="22" t="s">
        <v>19</v>
      </c>
      <c r="B6" s="12">
        <f>B4-B5</f>
        <v>10543.5</v>
      </c>
      <c r="C6" s="40"/>
      <c r="D6" s="36"/>
    </row>
    <row r="7" spans="3:4" ht="15">
      <c r="C7" s="40"/>
      <c r="D7" s="36"/>
    </row>
    <row r="8" spans="3:4" ht="15">
      <c r="C8" s="40"/>
      <c r="D8" s="36"/>
    </row>
    <row r="9" spans="3:4" ht="15">
      <c r="C9" s="40"/>
      <c r="D9" s="36"/>
    </row>
    <row r="10" spans="3:4" ht="15">
      <c r="C10" s="40"/>
      <c r="D10" s="36"/>
    </row>
    <row r="11" spans="3:4" ht="15">
      <c r="C11" s="40"/>
      <c r="D11" s="36"/>
    </row>
    <row r="12" spans="1:4" ht="15">
      <c r="A12" s="22" t="s">
        <v>21</v>
      </c>
      <c r="B12" s="22" t="s">
        <v>9</v>
      </c>
      <c r="C12" s="40"/>
      <c r="D12" s="36"/>
    </row>
    <row r="13" spans="1:4" ht="15">
      <c r="A13" s="10" t="s">
        <v>22</v>
      </c>
      <c r="B13" s="41">
        <v>7585.23</v>
      </c>
      <c r="C13" s="40"/>
      <c r="D13" s="36"/>
    </row>
    <row r="14" spans="1:4" ht="15">
      <c r="A14" s="10" t="s">
        <v>45</v>
      </c>
      <c r="B14" s="3">
        <v>3723.78</v>
      </c>
      <c r="C14" s="40"/>
      <c r="D14" s="36"/>
    </row>
    <row r="15" spans="1:4" ht="15">
      <c r="A15" s="10" t="s">
        <v>46</v>
      </c>
      <c r="B15" s="3">
        <v>211.49</v>
      </c>
      <c r="C15" s="40"/>
      <c r="D15" s="36"/>
    </row>
    <row r="16" spans="1:4" ht="15">
      <c r="A16" s="10" t="s">
        <v>23</v>
      </c>
      <c r="B16" s="12">
        <v>977</v>
      </c>
      <c r="C16" s="36"/>
      <c r="D16" s="36"/>
    </row>
    <row r="17" spans="1:4" ht="15">
      <c r="A17" s="22" t="s">
        <v>4</v>
      </c>
      <c r="B17" s="12">
        <f>SUM(B13:B15)-B16</f>
        <v>10543.5</v>
      </c>
      <c r="C17" s="38"/>
      <c r="D17" s="36"/>
    </row>
    <row r="18" spans="2:4" ht="15">
      <c r="B18" s="36"/>
      <c r="C18" s="36"/>
      <c r="D18" s="36"/>
    </row>
    <row r="19" spans="1:4" ht="15">
      <c r="A19" s="10" t="s">
        <v>27</v>
      </c>
      <c r="B19" s="12">
        <f>B6-B17</f>
        <v>0</v>
      </c>
      <c r="C19" s="38"/>
      <c r="D19" s="36"/>
    </row>
    <row r="20" spans="1:4" ht="15">
      <c r="A20" s="20"/>
      <c r="C20" s="39"/>
      <c r="D20" s="36"/>
    </row>
    <row r="21" spans="3:4" ht="15">
      <c r="C21" s="36"/>
      <c r="D21" s="36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Windows User</cp:lastModifiedBy>
  <cp:lastPrinted>2017-05-20T11:07:48Z</cp:lastPrinted>
  <dcterms:created xsi:type="dcterms:W3CDTF">2013-05-06T18:18:37Z</dcterms:created>
  <dcterms:modified xsi:type="dcterms:W3CDTF">2018-03-02T10:32:27Z</dcterms:modified>
  <cp:category/>
  <cp:version/>
  <cp:contentType/>
  <cp:contentStatus/>
</cp:coreProperties>
</file>