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6075" activeTab="2"/>
  </bookViews>
  <sheets>
    <sheet name="Expenditure" sheetId="1" r:id="rId1"/>
    <sheet name="Income" sheetId="2" r:id="rId2"/>
    <sheet name="receipts and payments " sheetId="3" r:id="rId3"/>
  </sheets>
  <calcPr calcId="124519"/>
  <fileRecoveryPr repairLoad="1"/>
</workbook>
</file>

<file path=xl/calcChain.xml><?xml version="1.0" encoding="utf-8"?>
<calcChain xmlns="http://schemas.openxmlformats.org/spreadsheetml/2006/main">
  <c r="B3" i="3"/>
  <c r="B4" s="1"/>
  <c r="D3" i="2"/>
  <c r="E18"/>
  <c r="R53" i="1"/>
  <c r="B17" i="3" s="1"/>
  <c r="R5" i="1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52" s="1"/>
  <c r="R46"/>
  <c r="R47"/>
  <c r="R48"/>
  <c r="R49"/>
  <c r="R50"/>
  <c r="R4"/>
  <c r="G2"/>
  <c r="H2"/>
  <c r="I2"/>
  <c r="J2"/>
  <c r="K2"/>
  <c r="L2"/>
  <c r="M2"/>
  <c r="N2"/>
  <c r="O2"/>
  <c r="P2"/>
  <c r="Q2"/>
  <c r="F2"/>
  <c r="B5" i="3" l="1"/>
  <c r="B6" s="1"/>
  <c r="B19" s="1"/>
  <c r="R55" i="1"/>
  <c r="R2"/>
  <c r="E9" i="2" l="1"/>
  <c r="E5"/>
</calcChain>
</file>

<file path=xl/sharedStrings.xml><?xml version="1.0" encoding="utf-8"?>
<sst xmlns="http://schemas.openxmlformats.org/spreadsheetml/2006/main" count="210" uniqueCount="133">
  <si>
    <t>Date of Expenditure</t>
  </si>
  <si>
    <t>Nature of Expenditure</t>
  </si>
  <si>
    <t>Cheque No.</t>
  </si>
  <si>
    <t>Admin</t>
  </si>
  <si>
    <t>Total</t>
  </si>
  <si>
    <t xml:space="preserve">Total </t>
  </si>
  <si>
    <t xml:space="preserve">Cash Receipts </t>
  </si>
  <si>
    <t>Date of Income</t>
  </si>
  <si>
    <t>Nature of Income</t>
  </si>
  <si>
    <t>Amount</t>
  </si>
  <si>
    <t>Salaries</t>
  </si>
  <si>
    <t>CAB</t>
  </si>
  <si>
    <t>S137</t>
  </si>
  <si>
    <t>VAT</t>
  </si>
  <si>
    <t>Hall</t>
  </si>
  <si>
    <t>Capital Exp</t>
  </si>
  <si>
    <t xml:space="preserve">Recipts and Payments Summary </t>
  </si>
  <si>
    <t>Add total recipts</t>
  </si>
  <si>
    <t>less total payments</t>
  </si>
  <si>
    <t>Balance carried f/wd</t>
  </si>
  <si>
    <t xml:space="preserve">Amount </t>
  </si>
  <si>
    <t>Cumulative funds</t>
  </si>
  <si>
    <t>Current account</t>
  </si>
  <si>
    <t>Less uncleared Cheque</t>
  </si>
  <si>
    <t>To Whom Paid</t>
  </si>
  <si>
    <t>Total minus uncleared cheques</t>
  </si>
  <si>
    <t>Recipts and payments - Cumulative Funds</t>
  </si>
  <si>
    <t>Income + Last Years Balance</t>
  </si>
  <si>
    <t>Playingfield</t>
  </si>
  <si>
    <t>Maintenace</t>
  </si>
  <si>
    <t>Playground</t>
  </si>
  <si>
    <t>Donation</t>
  </si>
  <si>
    <t>Checkendon PCC</t>
  </si>
  <si>
    <t>M. Russ</t>
  </si>
  <si>
    <t>C. Dunk</t>
  </si>
  <si>
    <t>Internal Audit</t>
  </si>
  <si>
    <t>External Audit</t>
  </si>
  <si>
    <t>Membership</t>
  </si>
  <si>
    <t>DD</t>
  </si>
  <si>
    <t>SODC Precept</t>
  </si>
  <si>
    <t>Landsale Interest</t>
  </si>
  <si>
    <t>Landsale Account</t>
  </si>
  <si>
    <t>Business Saver Account</t>
  </si>
  <si>
    <t>Village work</t>
  </si>
  <si>
    <t>S. Wilcox</t>
  </si>
  <si>
    <t>Playsafety Ltd</t>
  </si>
  <si>
    <t>OALC</t>
  </si>
  <si>
    <t>T. Corbishley</t>
  </si>
  <si>
    <t>Checkendon VH</t>
  </si>
  <si>
    <t>Payroll Services</t>
  </si>
  <si>
    <t>Salary</t>
  </si>
  <si>
    <t>C&amp;M</t>
  </si>
  <si>
    <t>Community First</t>
  </si>
  <si>
    <t>Annual sunscription</t>
  </si>
  <si>
    <t>OCC</t>
  </si>
  <si>
    <t>Woodcote Vol</t>
  </si>
  <si>
    <t>Insurance Premium</t>
  </si>
  <si>
    <t>RJS(IA) Ltd</t>
  </si>
  <si>
    <t>Playground and maint</t>
  </si>
  <si>
    <t>Rospa</t>
  </si>
  <si>
    <t>W. Neillans</t>
  </si>
  <si>
    <t>Gangmowers</t>
  </si>
  <si>
    <t>Home Start</t>
  </si>
  <si>
    <t>Chiltern Society</t>
  </si>
  <si>
    <t>c</t>
  </si>
  <si>
    <t>SSE Wayleave</t>
  </si>
  <si>
    <t>ORCC</t>
  </si>
  <si>
    <t>SO</t>
  </si>
  <si>
    <t>5.4.17</t>
  </si>
  <si>
    <t>6.4.17</t>
  </si>
  <si>
    <t>Spoilt</t>
  </si>
  <si>
    <t>19.4.17</t>
  </si>
  <si>
    <t>D. Brown</t>
  </si>
  <si>
    <t>Reimburse  website</t>
  </si>
  <si>
    <t>8.5.17</t>
  </si>
  <si>
    <t xml:space="preserve">Zurich </t>
  </si>
  <si>
    <t>30.6.17</t>
  </si>
  <si>
    <t>2.7.17</t>
  </si>
  <si>
    <t>Allum Signs</t>
  </si>
  <si>
    <t>Repairs Noticeboard</t>
  </si>
  <si>
    <t>Stationary/Distributiom</t>
  </si>
  <si>
    <t>5.7.17</t>
  </si>
  <si>
    <t>Mc Queen turner</t>
  </si>
  <si>
    <t>Soliciot</t>
  </si>
  <si>
    <t>18.7.17</t>
  </si>
  <si>
    <t>9.8.17</t>
  </si>
  <si>
    <t>18.9.17</t>
  </si>
  <si>
    <t>Defibrillator Pads</t>
  </si>
  <si>
    <t>D. Griggs</t>
  </si>
  <si>
    <t>Reimbursement gardening</t>
  </si>
  <si>
    <t>D. Beard</t>
  </si>
  <si>
    <t>Gardening</t>
  </si>
  <si>
    <t>26.9.17</t>
  </si>
  <si>
    <t>BD0 LLP</t>
  </si>
  <si>
    <t>30.9.17</t>
  </si>
  <si>
    <t>31.10.17</t>
  </si>
  <si>
    <t>Capital work</t>
  </si>
  <si>
    <t>Butler and Proctor</t>
  </si>
  <si>
    <t>New hardstanding parking</t>
  </si>
  <si>
    <t>6.11.17</t>
  </si>
  <si>
    <t>31.12.17</t>
  </si>
  <si>
    <t>Sa lary and petty cash</t>
  </si>
  <si>
    <t>Work at recreation ground</t>
  </si>
  <si>
    <t>Sollicitor</t>
  </si>
  <si>
    <t>12.1.18</t>
  </si>
  <si>
    <t>8.1.18</t>
  </si>
  <si>
    <t>Rental/Toilet upkeep</t>
  </si>
  <si>
    <t>24.1.18</t>
  </si>
  <si>
    <t>Speed survey</t>
  </si>
  <si>
    <t>5.3.18</t>
  </si>
  <si>
    <t>Reimbursement website</t>
  </si>
  <si>
    <t>4.4.17</t>
  </si>
  <si>
    <t xml:space="preserve">5.3.18 </t>
  </si>
  <si>
    <t>28.3.18</t>
  </si>
  <si>
    <t>31.3.18</t>
  </si>
  <si>
    <t>1.6.18</t>
  </si>
  <si>
    <t>23.6.17</t>
  </si>
  <si>
    <t>HMRC VAT refund</t>
  </si>
  <si>
    <t>7.9.17</t>
  </si>
  <si>
    <t>3.11.17</t>
  </si>
  <si>
    <t>National Lottery Grant</t>
  </si>
  <si>
    <t>15.12.17</t>
  </si>
  <si>
    <t>SODC district cllr grant</t>
  </si>
  <si>
    <t>Donations for playground</t>
  </si>
  <si>
    <t>14.3.18</t>
  </si>
  <si>
    <t>Mc Queen Turner refund</t>
  </si>
  <si>
    <t>15.3.18</t>
  </si>
  <si>
    <t>Villoage Hall donation</t>
  </si>
  <si>
    <t>Business Saving</t>
  </si>
  <si>
    <t>b/F 1.4.17</t>
  </si>
  <si>
    <t>please mark cleared cheques</t>
  </si>
  <si>
    <t>cleared Cheques</t>
  </si>
  <si>
    <t xml:space="preserve">Total Uncleared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</si>
</sst>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0" borderId="5" xfId="0" applyFont="1" applyBorder="1"/>
    <xf numFmtId="2" fontId="0" fillId="0" borderId="5" xfId="0" applyNumberFormat="1" applyBorder="1"/>
    <xf numFmtId="2" fontId="1" fillId="0" borderId="0" xfId="0" applyNumberFormat="1" applyFont="1" applyBorder="1" applyAlignment="1">
      <alignment horizontal="left"/>
    </xf>
    <xf numFmtId="4" fontId="0" fillId="0" borderId="1" xfId="0" applyNumberFormat="1" applyFill="1" applyBorder="1" applyAlignment="1">
      <alignment horizontal="left" vertical="top"/>
    </xf>
    <xf numFmtId="2" fontId="1" fillId="0" borderId="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0" xfId="0" applyFill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0" fillId="4" borderId="0" xfId="0" applyFill="1"/>
    <xf numFmtId="2" fontId="0" fillId="5" borderId="1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/>
    <xf numFmtId="17" fontId="0" fillId="0" borderId="1" xfId="0" applyNumberFormat="1" applyBorder="1"/>
    <xf numFmtId="2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4" fontId="0" fillId="0" borderId="1" xfId="0" applyNumberForma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2" fontId="0" fillId="5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2" fontId="0" fillId="3" borderId="1" xfId="0" applyNumberFormat="1" applyFill="1" applyBorder="1"/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B55"/>
  <sheetViews>
    <sheetView topLeftCell="C10" zoomScale="70" zoomScaleNormal="70" workbookViewId="0">
      <selection activeCell="S44" sqref="S44"/>
    </sheetView>
  </sheetViews>
  <sheetFormatPr defaultRowHeight="15"/>
  <cols>
    <col min="1" max="1" width="9.140625" customWidth="1"/>
    <col min="2" max="2" width="28.7109375" bestFit="1" customWidth="1"/>
    <col min="3" max="3" width="20.85546875" bestFit="1" customWidth="1"/>
    <col min="4" max="4" width="32.5703125" customWidth="1"/>
    <col min="5" max="5" width="17.7109375" bestFit="1" customWidth="1"/>
    <col min="6" max="6" width="12.7109375" bestFit="1" customWidth="1"/>
    <col min="7" max="7" width="12.7109375" customWidth="1"/>
    <col min="8" max="8" width="10.5703125" customWidth="1"/>
    <col min="9" max="9" width="17" customWidth="1"/>
    <col min="10" max="10" width="19.42578125" bestFit="1" customWidth="1"/>
    <col min="11" max="11" width="10.85546875" customWidth="1"/>
    <col min="12" max="12" width="14.140625" customWidth="1"/>
    <col min="13" max="13" width="17.5703125" bestFit="1" customWidth="1"/>
    <col min="14" max="16" width="17.5703125" customWidth="1"/>
    <col min="17" max="17" width="14.7109375" bestFit="1" customWidth="1"/>
    <col min="18" max="18" width="15.140625" customWidth="1"/>
    <col min="19" max="19" width="14.85546875" customWidth="1"/>
  </cols>
  <sheetData>
    <row r="1" spans="1:80" ht="31.5" customHeight="1">
      <c r="A1" s="1"/>
      <c r="B1" s="1" t="s">
        <v>0</v>
      </c>
      <c r="C1" s="1" t="s">
        <v>24</v>
      </c>
      <c r="D1" s="1" t="s">
        <v>1</v>
      </c>
      <c r="E1" s="1" t="s">
        <v>2</v>
      </c>
      <c r="F1" s="1" t="s">
        <v>10</v>
      </c>
      <c r="G1" s="1" t="s">
        <v>3</v>
      </c>
      <c r="H1" s="1" t="s">
        <v>11</v>
      </c>
      <c r="I1" s="1" t="s">
        <v>15</v>
      </c>
      <c r="J1" s="1" t="s">
        <v>29</v>
      </c>
      <c r="K1" s="1" t="s">
        <v>12</v>
      </c>
      <c r="L1" s="1" t="s">
        <v>14</v>
      </c>
      <c r="M1" s="1" t="s">
        <v>28</v>
      </c>
      <c r="N1" s="1" t="s">
        <v>96</v>
      </c>
      <c r="O1" s="1" t="s">
        <v>43</v>
      </c>
      <c r="P1" s="1" t="s">
        <v>30</v>
      </c>
      <c r="Q1" s="1" t="s">
        <v>13</v>
      </c>
      <c r="R1" s="1"/>
      <c r="S1" s="46" t="s">
        <v>131</v>
      </c>
      <c r="CB1" s="25"/>
    </row>
    <row r="2" spans="1:80" ht="45">
      <c r="A2" s="22" t="s">
        <v>4</v>
      </c>
      <c r="B2" s="50"/>
      <c r="C2" s="51"/>
      <c r="D2" s="23"/>
      <c r="E2" s="23"/>
      <c r="F2" s="24">
        <f>(SUM(F$4:F$51))</f>
        <v>2400</v>
      </c>
      <c r="G2" s="24">
        <f t="shared" ref="G2:R2" si="0">(SUM(G$4:G$51))</f>
        <v>1865.3899999999999</v>
      </c>
      <c r="H2" s="24">
        <f t="shared" si="0"/>
        <v>75</v>
      </c>
      <c r="I2" s="24">
        <f t="shared" si="0"/>
        <v>0</v>
      </c>
      <c r="J2" s="24">
        <f t="shared" si="0"/>
        <v>0</v>
      </c>
      <c r="K2" s="24">
        <f t="shared" si="0"/>
        <v>725</v>
      </c>
      <c r="L2" s="24">
        <f t="shared" si="0"/>
        <v>0</v>
      </c>
      <c r="M2" s="24">
        <f t="shared" si="0"/>
        <v>684</v>
      </c>
      <c r="N2" s="24">
        <f t="shared" si="0"/>
        <v>1500</v>
      </c>
      <c r="O2" s="24">
        <f t="shared" si="0"/>
        <v>3435.3199999999997</v>
      </c>
      <c r="P2" s="24">
        <f t="shared" si="0"/>
        <v>1850.5</v>
      </c>
      <c r="Q2" s="24">
        <f t="shared" si="0"/>
        <v>618.37000000000012</v>
      </c>
      <c r="R2" s="24">
        <f t="shared" si="0"/>
        <v>13153.580000000002</v>
      </c>
      <c r="S2" s="47" t="s">
        <v>130</v>
      </c>
    </row>
    <row r="3" spans="1:80">
      <c r="A3" s="3"/>
      <c r="B3" s="4"/>
      <c r="C3" s="4"/>
      <c r="D3" s="4"/>
      <c r="E3" s="5"/>
      <c r="F3" s="6"/>
      <c r="G3" s="6"/>
      <c r="H3" s="6"/>
      <c r="I3" s="6"/>
      <c r="J3" s="6"/>
      <c r="K3" s="17"/>
      <c r="L3" s="6"/>
      <c r="M3" s="6"/>
      <c r="N3" s="6"/>
      <c r="O3" s="6"/>
      <c r="P3" s="6"/>
      <c r="Q3" s="6"/>
      <c r="R3" s="6"/>
      <c r="S3" s="10"/>
    </row>
    <row r="4" spans="1:80">
      <c r="A4" s="3"/>
      <c r="B4" s="40" t="s">
        <v>68</v>
      </c>
      <c r="C4" s="40" t="s">
        <v>52</v>
      </c>
      <c r="D4" s="40" t="s">
        <v>53</v>
      </c>
      <c r="E4" s="41">
        <v>1205</v>
      </c>
      <c r="F4" s="42"/>
      <c r="G4" s="42"/>
      <c r="H4" s="42"/>
      <c r="I4" s="42"/>
      <c r="J4" s="42"/>
      <c r="K4" s="42">
        <v>55</v>
      </c>
      <c r="L4" s="8"/>
      <c r="M4" s="8"/>
      <c r="N4" s="8"/>
      <c r="O4" s="8"/>
      <c r="P4" s="8"/>
      <c r="Q4" s="8"/>
      <c r="R4" s="9">
        <f>SUM($F4:$Q4)</f>
        <v>55</v>
      </c>
      <c r="S4" s="10" t="s">
        <v>64</v>
      </c>
    </row>
    <row r="5" spans="1:80">
      <c r="A5" s="10"/>
      <c r="B5" s="39" t="s">
        <v>69</v>
      </c>
      <c r="C5" s="39" t="s">
        <v>46</v>
      </c>
      <c r="D5" s="39" t="s">
        <v>53</v>
      </c>
      <c r="E5" s="41">
        <v>1206</v>
      </c>
      <c r="F5" s="42"/>
      <c r="G5" s="42">
        <v>110.89</v>
      </c>
      <c r="H5" s="42"/>
      <c r="I5" s="42"/>
      <c r="J5" s="42"/>
      <c r="K5" s="42"/>
      <c r="L5" s="8"/>
      <c r="M5" s="8"/>
      <c r="N5" s="8"/>
      <c r="O5" s="8"/>
      <c r="P5" s="8"/>
      <c r="Q5" s="8">
        <v>22.18</v>
      </c>
      <c r="R5" s="9">
        <f t="shared" ref="R5:R50" si="1">SUM($F5:$Q5)</f>
        <v>133.07</v>
      </c>
      <c r="S5" s="10" t="s">
        <v>64</v>
      </c>
    </row>
    <row r="6" spans="1:80">
      <c r="A6" s="10"/>
      <c r="B6" s="39"/>
      <c r="C6" s="39"/>
      <c r="D6" s="39" t="s">
        <v>70</v>
      </c>
      <c r="E6" s="41">
        <v>1207</v>
      </c>
      <c r="F6" s="42"/>
      <c r="G6" s="42"/>
      <c r="H6" s="42"/>
      <c r="I6" s="42"/>
      <c r="J6" s="42"/>
      <c r="K6" s="42"/>
      <c r="L6" s="8"/>
      <c r="M6" s="8"/>
      <c r="N6" s="8"/>
      <c r="O6" s="8"/>
      <c r="P6" s="8"/>
      <c r="Q6" s="8"/>
      <c r="R6" s="9">
        <f t="shared" si="1"/>
        <v>0</v>
      </c>
      <c r="S6" s="10" t="s">
        <v>64</v>
      </c>
    </row>
    <row r="7" spans="1:80">
      <c r="A7" s="10"/>
      <c r="B7" s="39" t="s">
        <v>71</v>
      </c>
      <c r="C7" s="39" t="s">
        <v>72</v>
      </c>
      <c r="D7" s="39" t="s">
        <v>73</v>
      </c>
      <c r="E7" s="41">
        <v>1209</v>
      </c>
      <c r="F7" s="42"/>
      <c r="G7" s="42">
        <v>98.54</v>
      </c>
      <c r="H7" s="42"/>
      <c r="I7" s="42"/>
      <c r="J7" s="42"/>
      <c r="K7" s="42"/>
      <c r="L7" s="8"/>
      <c r="M7" s="8"/>
      <c r="N7" s="8"/>
      <c r="O7" s="8"/>
      <c r="P7" s="8"/>
      <c r="Q7" s="8">
        <v>19.71</v>
      </c>
      <c r="R7" s="9">
        <f t="shared" si="1"/>
        <v>118.25</v>
      </c>
      <c r="S7" s="10" t="s">
        <v>64</v>
      </c>
    </row>
    <row r="8" spans="1:80">
      <c r="A8" s="10"/>
      <c r="B8" s="39" t="s">
        <v>74</v>
      </c>
      <c r="C8" s="39" t="s">
        <v>32</v>
      </c>
      <c r="D8" s="39" t="s">
        <v>31</v>
      </c>
      <c r="E8" s="41">
        <v>1210</v>
      </c>
      <c r="F8" s="42"/>
      <c r="G8" s="42"/>
      <c r="H8" s="42"/>
      <c r="I8" s="42"/>
      <c r="J8" s="42"/>
      <c r="K8" s="42">
        <v>500</v>
      </c>
      <c r="L8" s="8"/>
      <c r="M8" s="8"/>
      <c r="N8" s="8"/>
      <c r="O8" s="8"/>
      <c r="P8" s="8"/>
      <c r="Q8" s="8"/>
      <c r="R8" s="9">
        <f t="shared" si="1"/>
        <v>500</v>
      </c>
      <c r="S8" s="10" t="s">
        <v>64</v>
      </c>
    </row>
    <row r="9" spans="1:80">
      <c r="A9" s="10"/>
      <c r="B9" s="39"/>
      <c r="C9" s="39" t="s">
        <v>11</v>
      </c>
      <c r="D9" s="39" t="s">
        <v>31</v>
      </c>
      <c r="E9" s="41">
        <v>1211</v>
      </c>
      <c r="F9" s="42"/>
      <c r="G9" s="42"/>
      <c r="H9" s="42">
        <v>75</v>
      </c>
      <c r="I9" s="42"/>
      <c r="J9" s="42"/>
      <c r="K9" s="42"/>
      <c r="L9" s="8"/>
      <c r="M9" s="8"/>
      <c r="N9" s="8"/>
      <c r="O9" s="8"/>
      <c r="P9" s="8"/>
      <c r="Q9" s="8"/>
      <c r="R9" s="9">
        <f t="shared" si="1"/>
        <v>75</v>
      </c>
      <c r="S9" s="3" t="s">
        <v>64</v>
      </c>
    </row>
    <row r="10" spans="1:80">
      <c r="A10" s="10"/>
      <c r="B10" s="39"/>
      <c r="C10" s="10" t="s">
        <v>55</v>
      </c>
      <c r="D10" s="10" t="s">
        <v>31</v>
      </c>
      <c r="E10" s="41">
        <v>1212</v>
      </c>
      <c r="F10" s="42"/>
      <c r="G10" s="42"/>
      <c r="H10" s="42"/>
      <c r="I10" s="42"/>
      <c r="J10" s="42"/>
      <c r="K10" s="42">
        <v>60</v>
      </c>
      <c r="L10" s="8"/>
      <c r="M10" s="8"/>
      <c r="N10" s="8"/>
      <c r="O10" s="8"/>
      <c r="P10" s="8"/>
      <c r="Q10" s="8"/>
      <c r="R10" s="9">
        <f t="shared" si="1"/>
        <v>60</v>
      </c>
      <c r="S10" s="3" t="s">
        <v>64</v>
      </c>
    </row>
    <row r="11" spans="1:80">
      <c r="A11" s="10"/>
      <c r="B11" s="39"/>
      <c r="C11" s="10" t="s">
        <v>75</v>
      </c>
      <c r="D11" s="10" t="s">
        <v>56</v>
      </c>
      <c r="E11" s="41">
        <v>1213</v>
      </c>
      <c r="F11" s="42"/>
      <c r="G11" s="42">
        <v>484.12</v>
      </c>
      <c r="H11" s="42"/>
      <c r="I11" s="42"/>
      <c r="J11" s="42"/>
      <c r="K11" s="42"/>
      <c r="L11" s="8"/>
      <c r="M11" s="8"/>
      <c r="N11" s="8"/>
      <c r="O11" s="8"/>
      <c r="P11" s="8"/>
      <c r="Q11" s="8"/>
      <c r="R11" s="9">
        <f t="shared" si="1"/>
        <v>484.12</v>
      </c>
      <c r="S11" s="3" t="s">
        <v>64</v>
      </c>
    </row>
    <row r="12" spans="1:80">
      <c r="A12" s="10"/>
      <c r="B12" s="39"/>
      <c r="C12" s="10" t="s">
        <v>33</v>
      </c>
      <c r="D12" s="10" t="s">
        <v>58</v>
      </c>
      <c r="E12" s="41">
        <v>1214</v>
      </c>
      <c r="F12" s="42"/>
      <c r="G12" s="42"/>
      <c r="H12" s="42"/>
      <c r="I12" s="42"/>
      <c r="J12" s="42"/>
      <c r="K12" s="42"/>
      <c r="L12" s="8"/>
      <c r="M12" s="8"/>
      <c r="N12" s="8"/>
      <c r="O12" s="8">
        <v>542</v>
      </c>
      <c r="P12" s="8">
        <v>140</v>
      </c>
      <c r="Q12" s="8"/>
      <c r="R12" s="9">
        <f t="shared" si="1"/>
        <v>682</v>
      </c>
      <c r="S12" s="3" t="s">
        <v>64</v>
      </c>
    </row>
    <row r="13" spans="1:80">
      <c r="A13" s="10"/>
      <c r="B13" s="10" t="s">
        <v>76</v>
      </c>
      <c r="C13" s="10" t="s">
        <v>34</v>
      </c>
      <c r="D13" s="10" t="s">
        <v>50</v>
      </c>
      <c r="E13" s="41">
        <v>1215</v>
      </c>
      <c r="F13" s="42">
        <v>600</v>
      </c>
      <c r="G13" s="42"/>
      <c r="H13" s="42"/>
      <c r="I13" s="42"/>
      <c r="J13" s="42"/>
      <c r="K13" s="42"/>
      <c r="L13" s="8"/>
      <c r="M13" s="8"/>
      <c r="N13" s="8"/>
      <c r="O13" s="8"/>
      <c r="P13" s="8"/>
      <c r="Q13" s="8"/>
      <c r="R13" s="9">
        <f t="shared" si="1"/>
        <v>600</v>
      </c>
      <c r="S13" s="3" t="s">
        <v>64</v>
      </c>
    </row>
    <row r="14" spans="1:80">
      <c r="A14" s="10"/>
      <c r="B14" s="10" t="s">
        <v>77</v>
      </c>
      <c r="C14" s="10" t="s">
        <v>78</v>
      </c>
      <c r="D14" s="10" t="s">
        <v>79</v>
      </c>
      <c r="E14" s="41">
        <v>1216</v>
      </c>
      <c r="F14" s="42"/>
      <c r="G14" s="42"/>
      <c r="H14" s="42"/>
      <c r="I14" s="42"/>
      <c r="J14" s="42"/>
      <c r="K14" s="42"/>
      <c r="L14" s="8"/>
      <c r="M14" s="8"/>
      <c r="N14" s="8"/>
      <c r="O14" s="8">
        <v>112.32</v>
      </c>
      <c r="P14" s="8"/>
      <c r="Q14" s="8"/>
      <c r="R14" s="9">
        <f t="shared" si="1"/>
        <v>112.32</v>
      </c>
      <c r="S14" s="3" t="s">
        <v>64</v>
      </c>
    </row>
    <row r="15" spans="1:80">
      <c r="A15" s="10"/>
      <c r="B15" s="39"/>
      <c r="C15" s="10" t="s">
        <v>57</v>
      </c>
      <c r="D15" s="10" t="s">
        <v>35</v>
      </c>
      <c r="E15" s="41">
        <v>1217</v>
      </c>
      <c r="F15" s="42"/>
      <c r="G15" s="42">
        <v>202.8</v>
      </c>
      <c r="H15" s="42"/>
      <c r="I15" s="42"/>
      <c r="J15" s="42"/>
      <c r="K15" s="42"/>
      <c r="L15" s="8"/>
      <c r="M15" s="8"/>
      <c r="N15" s="8"/>
      <c r="O15" s="8"/>
      <c r="P15" s="8"/>
      <c r="Q15" s="8"/>
      <c r="R15" s="9">
        <f t="shared" si="1"/>
        <v>202.8</v>
      </c>
      <c r="S15" s="3" t="s">
        <v>64</v>
      </c>
    </row>
    <row r="16" spans="1:80">
      <c r="A16" s="10"/>
      <c r="B16" s="39"/>
      <c r="C16" s="10" t="s">
        <v>47</v>
      </c>
      <c r="D16" s="10" t="s">
        <v>80</v>
      </c>
      <c r="E16" s="41">
        <v>1218</v>
      </c>
      <c r="F16" s="42"/>
      <c r="G16" s="42">
        <v>91.23</v>
      </c>
      <c r="H16" s="42"/>
      <c r="I16" s="42"/>
      <c r="J16" s="42"/>
      <c r="K16" s="42"/>
      <c r="L16" s="8"/>
      <c r="M16" s="8"/>
      <c r="N16" s="8"/>
      <c r="O16" s="8"/>
      <c r="P16" s="8"/>
      <c r="Q16" s="8">
        <v>6.25</v>
      </c>
      <c r="R16" s="9">
        <f t="shared" si="1"/>
        <v>97.48</v>
      </c>
      <c r="S16" s="3" t="s">
        <v>64</v>
      </c>
    </row>
    <row r="17" spans="1:19">
      <c r="A17" s="10"/>
      <c r="B17" s="39"/>
      <c r="C17" s="10" t="s">
        <v>33</v>
      </c>
      <c r="D17" s="10" t="s">
        <v>58</v>
      </c>
      <c r="E17" s="41">
        <v>1219</v>
      </c>
      <c r="F17" s="42"/>
      <c r="G17" s="42"/>
      <c r="H17" s="42"/>
      <c r="I17" s="42"/>
      <c r="J17" s="42"/>
      <c r="K17" s="42"/>
      <c r="L17" s="8"/>
      <c r="M17" s="8"/>
      <c r="N17" s="8"/>
      <c r="O17" s="8">
        <v>577</v>
      </c>
      <c r="P17" s="8">
        <v>190</v>
      </c>
      <c r="Q17" s="8"/>
      <c r="R17" s="9">
        <f t="shared" si="1"/>
        <v>767</v>
      </c>
      <c r="S17" s="3" t="s">
        <v>64</v>
      </c>
    </row>
    <row r="18" spans="1:19">
      <c r="A18" s="10"/>
      <c r="B18" s="10" t="s">
        <v>81</v>
      </c>
      <c r="C18" s="10" t="s">
        <v>82</v>
      </c>
      <c r="D18" s="10" t="s">
        <v>103</v>
      </c>
      <c r="E18" s="41">
        <v>1220</v>
      </c>
      <c r="F18" s="42"/>
      <c r="G18" s="42"/>
      <c r="H18" s="42"/>
      <c r="I18" s="42"/>
      <c r="J18" s="42"/>
      <c r="K18" s="42"/>
      <c r="L18" s="8"/>
      <c r="M18" s="8"/>
      <c r="N18" s="8"/>
      <c r="O18" s="8"/>
      <c r="P18" s="8">
        <v>50</v>
      </c>
      <c r="Q18" s="8"/>
      <c r="R18" s="9">
        <f t="shared" si="1"/>
        <v>50</v>
      </c>
      <c r="S18" s="3" t="s">
        <v>64</v>
      </c>
    </row>
    <row r="19" spans="1:19">
      <c r="A19" s="10"/>
      <c r="B19" s="10" t="s">
        <v>84</v>
      </c>
      <c r="C19" s="10" t="s">
        <v>57</v>
      </c>
      <c r="D19" s="10" t="s">
        <v>35</v>
      </c>
      <c r="E19" s="41">
        <v>1221</v>
      </c>
      <c r="F19" s="42"/>
      <c r="G19" s="42">
        <v>97.8</v>
      </c>
      <c r="H19" s="42"/>
      <c r="I19" s="42"/>
      <c r="J19" s="42"/>
      <c r="K19" s="42"/>
      <c r="L19" s="8"/>
      <c r="M19" s="8"/>
      <c r="N19" s="8"/>
      <c r="O19" s="8"/>
      <c r="P19" s="8"/>
      <c r="Q19" s="8"/>
      <c r="R19" s="9">
        <f t="shared" si="1"/>
        <v>97.8</v>
      </c>
      <c r="S19" s="3" t="s">
        <v>64</v>
      </c>
    </row>
    <row r="20" spans="1:19">
      <c r="A20" s="10"/>
      <c r="B20" s="10" t="s">
        <v>85</v>
      </c>
      <c r="C20" s="10" t="s">
        <v>45</v>
      </c>
      <c r="D20" s="10" t="s">
        <v>59</v>
      </c>
      <c r="E20" s="41">
        <v>1222</v>
      </c>
      <c r="F20" s="42"/>
      <c r="G20" s="42"/>
      <c r="H20" s="42"/>
      <c r="I20" s="42"/>
      <c r="J20" s="42"/>
      <c r="K20" s="42"/>
      <c r="L20" s="8"/>
      <c r="M20" s="8"/>
      <c r="N20" s="8"/>
      <c r="O20" s="8"/>
      <c r="P20" s="8">
        <v>80.5</v>
      </c>
      <c r="Q20" s="8">
        <v>16.100000000000001</v>
      </c>
      <c r="R20" s="9">
        <f t="shared" si="1"/>
        <v>96.6</v>
      </c>
      <c r="S20" s="3" t="s">
        <v>64</v>
      </c>
    </row>
    <row r="21" spans="1:19">
      <c r="A21" s="10"/>
      <c r="B21" s="10" t="s">
        <v>86</v>
      </c>
      <c r="C21" s="10" t="s">
        <v>82</v>
      </c>
      <c r="D21" s="10" t="s">
        <v>83</v>
      </c>
      <c r="E21" s="41">
        <v>1223</v>
      </c>
      <c r="F21" s="42"/>
      <c r="G21" s="42"/>
      <c r="H21" s="42"/>
      <c r="I21" s="42"/>
      <c r="J21" s="42"/>
      <c r="K21" s="42"/>
      <c r="L21" s="8"/>
      <c r="M21" s="8"/>
      <c r="N21" s="8"/>
      <c r="O21" s="8"/>
      <c r="P21" s="8">
        <v>800</v>
      </c>
      <c r="Q21" s="8">
        <v>160</v>
      </c>
      <c r="R21" s="9">
        <f t="shared" si="1"/>
        <v>960</v>
      </c>
      <c r="S21" s="3" t="s">
        <v>64</v>
      </c>
    </row>
    <row r="22" spans="1:19">
      <c r="A22" s="10"/>
      <c r="B22" s="39"/>
      <c r="C22" s="10" t="s">
        <v>47</v>
      </c>
      <c r="D22" s="10" t="s">
        <v>87</v>
      </c>
      <c r="E22" s="41">
        <v>1224</v>
      </c>
      <c r="F22" s="42"/>
      <c r="G22" s="42"/>
      <c r="H22" s="42"/>
      <c r="I22" s="42"/>
      <c r="J22" s="42"/>
      <c r="K22" s="42"/>
      <c r="L22" s="8"/>
      <c r="M22" s="8"/>
      <c r="N22" s="8"/>
      <c r="O22" s="8">
        <v>88</v>
      </c>
      <c r="P22" s="8"/>
      <c r="Q22" s="8">
        <v>17.600000000000001</v>
      </c>
      <c r="R22" s="9">
        <f t="shared" si="1"/>
        <v>105.6</v>
      </c>
      <c r="S22" s="3" t="s">
        <v>64</v>
      </c>
    </row>
    <row r="23" spans="1:19">
      <c r="A23" s="10"/>
      <c r="B23" s="39"/>
      <c r="C23" s="10" t="s">
        <v>88</v>
      </c>
      <c r="D23" s="10" t="s">
        <v>89</v>
      </c>
      <c r="E23" s="41">
        <v>1225</v>
      </c>
      <c r="F23" s="42"/>
      <c r="G23" s="42"/>
      <c r="H23" s="42"/>
      <c r="I23" s="42"/>
      <c r="J23" s="43"/>
      <c r="K23" s="42"/>
      <c r="L23" s="8"/>
      <c r="M23" s="8"/>
      <c r="N23" s="8"/>
      <c r="O23" s="8">
        <v>20</v>
      </c>
      <c r="P23" s="8"/>
      <c r="Q23" s="8"/>
      <c r="R23" s="9">
        <f t="shared" si="1"/>
        <v>20</v>
      </c>
      <c r="S23" s="3" t="s">
        <v>64</v>
      </c>
    </row>
    <row r="24" spans="1:19">
      <c r="A24" s="10"/>
      <c r="B24" s="39"/>
      <c r="C24" s="10" t="s">
        <v>62</v>
      </c>
      <c r="D24" s="10" t="s">
        <v>31</v>
      </c>
      <c r="E24" s="41">
        <v>1226</v>
      </c>
      <c r="F24" s="42"/>
      <c r="G24" s="42"/>
      <c r="H24" s="42"/>
      <c r="I24" s="42"/>
      <c r="J24" s="42"/>
      <c r="K24" s="42">
        <v>50</v>
      </c>
      <c r="L24" s="8"/>
      <c r="M24" s="8"/>
      <c r="N24" s="8"/>
      <c r="O24" s="8"/>
      <c r="P24" s="8"/>
      <c r="Q24" s="8"/>
      <c r="R24" s="9">
        <f t="shared" si="1"/>
        <v>50</v>
      </c>
      <c r="S24" s="3" t="s">
        <v>64</v>
      </c>
    </row>
    <row r="25" spans="1:19">
      <c r="A25" s="10"/>
      <c r="B25" s="39"/>
      <c r="C25" s="10" t="s">
        <v>33</v>
      </c>
      <c r="D25" s="10" t="s">
        <v>58</v>
      </c>
      <c r="E25" s="41">
        <v>1227</v>
      </c>
      <c r="F25" s="42"/>
      <c r="G25" s="42"/>
      <c r="H25" s="42"/>
      <c r="I25" s="42"/>
      <c r="J25" s="42"/>
      <c r="K25" s="42"/>
      <c r="L25" s="8"/>
      <c r="M25" s="8"/>
      <c r="N25" s="8"/>
      <c r="O25" s="8">
        <v>852</v>
      </c>
      <c r="P25" s="8">
        <v>385</v>
      </c>
      <c r="Q25" s="8"/>
      <c r="R25" s="9">
        <f t="shared" si="1"/>
        <v>1237</v>
      </c>
      <c r="S25" s="3" t="s">
        <v>64</v>
      </c>
    </row>
    <row r="26" spans="1:19">
      <c r="A26" s="10"/>
      <c r="B26" s="39"/>
      <c r="C26" s="10" t="s">
        <v>90</v>
      </c>
      <c r="D26" s="10" t="s">
        <v>91</v>
      </c>
      <c r="E26" s="41">
        <v>1228</v>
      </c>
      <c r="F26" s="42"/>
      <c r="G26" s="42"/>
      <c r="H26" s="42"/>
      <c r="I26" s="42"/>
      <c r="J26" s="42"/>
      <c r="K26" s="42"/>
      <c r="L26" s="8"/>
      <c r="M26" s="8"/>
      <c r="N26" s="8"/>
      <c r="O26" s="8">
        <v>132</v>
      </c>
      <c r="P26" s="8"/>
      <c r="Q26" s="8"/>
      <c r="R26" s="9">
        <f t="shared" si="1"/>
        <v>132</v>
      </c>
      <c r="S26" s="3" t="s">
        <v>64</v>
      </c>
    </row>
    <row r="27" spans="1:19">
      <c r="A27" s="10"/>
      <c r="B27" s="10" t="s">
        <v>92</v>
      </c>
      <c r="C27" s="10" t="s">
        <v>93</v>
      </c>
      <c r="D27" s="10" t="s">
        <v>36</v>
      </c>
      <c r="E27" s="41">
        <v>1229</v>
      </c>
      <c r="F27" s="42"/>
      <c r="G27" s="42">
        <v>100</v>
      </c>
      <c r="H27" s="42"/>
      <c r="I27" s="42"/>
      <c r="J27" s="42"/>
      <c r="K27" s="42"/>
      <c r="L27" s="8"/>
      <c r="M27" s="8"/>
      <c r="N27" s="8"/>
      <c r="O27" s="8"/>
      <c r="P27" s="8"/>
      <c r="Q27" s="8">
        <v>20</v>
      </c>
      <c r="R27" s="9">
        <f t="shared" si="1"/>
        <v>120</v>
      </c>
      <c r="S27" s="3" t="s">
        <v>64</v>
      </c>
    </row>
    <row r="28" spans="1:19">
      <c r="A28" s="10"/>
      <c r="B28" s="10" t="s">
        <v>94</v>
      </c>
      <c r="C28" s="10" t="s">
        <v>34</v>
      </c>
      <c r="D28" s="10" t="s">
        <v>50</v>
      </c>
      <c r="E28" s="41">
        <v>1230</v>
      </c>
      <c r="F28" s="42">
        <v>600</v>
      </c>
      <c r="G28" s="42"/>
      <c r="H28" s="42"/>
      <c r="I28" s="42"/>
      <c r="J28" s="42"/>
      <c r="K28" s="42"/>
      <c r="L28" s="8"/>
      <c r="M28" s="8"/>
      <c r="N28" s="8"/>
      <c r="O28" s="8"/>
      <c r="P28" s="8"/>
      <c r="Q28" s="8"/>
      <c r="R28" s="9">
        <f t="shared" si="1"/>
        <v>600</v>
      </c>
      <c r="S28" s="3" t="s">
        <v>64</v>
      </c>
    </row>
    <row r="29" spans="1:19">
      <c r="A29" s="10"/>
      <c r="B29" s="10" t="s">
        <v>95</v>
      </c>
      <c r="C29" s="10" t="s">
        <v>51</v>
      </c>
      <c r="D29" s="10" t="s">
        <v>49</v>
      </c>
      <c r="E29" s="41">
        <v>1231</v>
      </c>
      <c r="F29" s="42"/>
      <c r="G29" s="42">
        <v>68.989999999999995</v>
      </c>
      <c r="H29" s="42"/>
      <c r="I29" s="42"/>
      <c r="J29" s="42"/>
      <c r="K29" s="42"/>
      <c r="L29" s="8"/>
      <c r="M29" s="8"/>
      <c r="N29" s="8"/>
      <c r="O29" s="8"/>
      <c r="P29" s="8"/>
      <c r="Q29" s="8">
        <v>13.8</v>
      </c>
      <c r="R29" s="9">
        <f t="shared" si="1"/>
        <v>82.789999999999992</v>
      </c>
      <c r="S29" s="3" t="s">
        <v>64</v>
      </c>
    </row>
    <row r="30" spans="1:19">
      <c r="A30" s="10"/>
      <c r="B30" s="39"/>
      <c r="C30" s="10" t="s">
        <v>97</v>
      </c>
      <c r="D30" s="10" t="s">
        <v>98</v>
      </c>
      <c r="E30" s="41">
        <v>1232</v>
      </c>
      <c r="F30" s="42"/>
      <c r="G30" s="42"/>
      <c r="H30" s="42"/>
      <c r="I30" s="42"/>
      <c r="J30" s="42"/>
      <c r="K30" s="42"/>
      <c r="L30" s="8"/>
      <c r="M30" s="8"/>
      <c r="N30" s="8">
        <v>1500</v>
      </c>
      <c r="O30" s="8"/>
      <c r="P30" s="8"/>
      <c r="Q30" s="8">
        <v>300</v>
      </c>
      <c r="R30" s="9">
        <f t="shared" si="1"/>
        <v>1800</v>
      </c>
      <c r="S30" s="3" t="s">
        <v>64</v>
      </c>
    </row>
    <row r="31" spans="1:19">
      <c r="A31" s="10"/>
      <c r="B31" s="10" t="s">
        <v>99</v>
      </c>
      <c r="C31" s="39" t="s">
        <v>33</v>
      </c>
      <c r="D31" s="39" t="s">
        <v>58</v>
      </c>
      <c r="E31" s="41">
        <v>1233</v>
      </c>
      <c r="F31" s="42"/>
      <c r="G31" s="42"/>
      <c r="H31" s="42"/>
      <c r="I31" s="42"/>
      <c r="J31" s="42"/>
      <c r="K31" s="42"/>
      <c r="L31" s="8"/>
      <c r="M31" s="8"/>
      <c r="N31" s="8"/>
      <c r="O31" s="8">
        <v>344</v>
      </c>
      <c r="P31" s="8">
        <v>205</v>
      </c>
      <c r="Q31" s="8"/>
      <c r="R31" s="9">
        <f t="shared" si="1"/>
        <v>549</v>
      </c>
      <c r="S31" s="3" t="s">
        <v>64</v>
      </c>
    </row>
    <row r="32" spans="1:19">
      <c r="A32" s="10"/>
      <c r="B32" s="10" t="s">
        <v>100</v>
      </c>
      <c r="C32" s="10" t="s">
        <v>34</v>
      </c>
      <c r="D32" s="10" t="s">
        <v>101</v>
      </c>
      <c r="E32" s="41">
        <v>1234</v>
      </c>
      <c r="F32" s="42">
        <v>600</v>
      </c>
      <c r="G32" s="42">
        <v>248.77</v>
      </c>
      <c r="H32" s="42"/>
      <c r="I32" s="42"/>
      <c r="J32" s="42"/>
      <c r="K32" s="42"/>
      <c r="L32" s="8"/>
      <c r="M32" s="8"/>
      <c r="N32" s="8"/>
      <c r="O32" s="8"/>
      <c r="P32" s="8"/>
      <c r="Q32" s="8">
        <v>11.32</v>
      </c>
      <c r="R32" s="9">
        <f t="shared" si="1"/>
        <v>860.09</v>
      </c>
      <c r="S32" s="3" t="s">
        <v>64</v>
      </c>
    </row>
    <row r="33" spans="1:19">
      <c r="A33" s="10"/>
      <c r="B33" s="10" t="s">
        <v>105</v>
      </c>
      <c r="C33" s="10" t="s">
        <v>90</v>
      </c>
      <c r="D33" s="10" t="s">
        <v>91</v>
      </c>
      <c r="E33" s="41">
        <v>1235</v>
      </c>
      <c r="F33" s="42"/>
      <c r="G33" s="42"/>
      <c r="H33" s="42"/>
      <c r="I33" s="42"/>
      <c r="J33" s="42"/>
      <c r="K33" s="42"/>
      <c r="L33" s="8"/>
      <c r="M33" s="8"/>
      <c r="N33" s="8"/>
      <c r="O33" s="8">
        <v>36</v>
      </c>
      <c r="P33" s="8"/>
      <c r="Q33" s="8"/>
      <c r="R33" s="9">
        <f t="shared" si="1"/>
        <v>36</v>
      </c>
      <c r="S33" s="3" t="s">
        <v>64</v>
      </c>
    </row>
    <row r="34" spans="1:19">
      <c r="A34" s="10"/>
      <c r="B34" s="39"/>
      <c r="C34" s="10" t="s">
        <v>44</v>
      </c>
      <c r="D34" s="10" t="s">
        <v>102</v>
      </c>
      <c r="E34" s="41">
        <v>1236</v>
      </c>
      <c r="F34" s="42"/>
      <c r="G34" s="42"/>
      <c r="H34" s="42"/>
      <c r="I34" s="42"/>
      <c r="J34" s="42"/>
      <c r="K34" s="42"/>
      <c r="L34" s="8"/>
      <c r="M34" s="8">
        <v>200</v>
      </c>
      <c r="N34" s="8"/>
      <c r="O34" s="8"/>
      <c r="P34" s="8"/>
      <c r="Q34" s="8"/>
      <c r="R34" s="9">
        <f t="shared" si="1"/>
        <v>200</v>
      </c>
      <c r="S34" s="3" t="s">
        <v>64</v>
      </c>
    </row>
    <row r="35" spans="1:19">
      <c r="A35" s="10"/>
      <c r="B35" s="39"/>
      <c r="C35" s="10" t="s">
        <v>33</v>
      </c>
      <c r="D35" s="10" t="s">
        <v>58</v>
      </c>
      <c r="E35" s="41">
        <v>1237</v>
      </c>
      <c r="F35" s="42"/>
      <c r="G35" s="42"/>
      <c r="H35" s="42"/>
      <c r="I35" s="42"/>
      <c r="J35" s="42"/>
      <c r="K35" s="42"/>
      <c r="L35" s="8"/>
      <c r="M35" s="8"/>
      <c r="N35" s="8"/>
      <c r="O35" s="8">
        <v>266</v>
      </c>
      <c r="P35" s="8"/>
      <c r="Q35" s="8"/>
      <c r="R35" s="9">
        <f t="shared" si="1"/>
        <v>266</v>
      </c>
      <c r="S35" s="3" t="s">
        <v>64</v>
      </c>
    </row>
    <row r="36" spans="1:19">
      <c r="A36" s="10"/>
      <c r="B36" s="10" t="s">
        <v>104</v>
      </c>
      <c r="C36" s="10" t="s">
        <v>48</v>
      </c>
      <c r="D36" s="10" t="s">
        <v>106</v>
      </c>
      <c r="E36" s="41">
        <v>1238</v>
      </c>
      <c r="F36" s="42"/>
      <c r="G36" s="42">
        <v>112</v>
      </c>
      <c r="H36" s="42"/>
      <c r="I36" s="42"/>
      <c r="J36" s="42"/>
      <c r="K36" s="42"/>
      <c r="L36" s="8"/>
      <c r="M36" s="8"/>
      <c r="N36" s="8"/>
      <c r="O36" s="8">
        <v>175</v>
      </c>
      <c r="P36" s="8"/>
      <c r="Q36" s="8"/>
      <c r="R36" s="9">
        <f t="shared" si="1"/>
        <v>287</v>
      </c>
      <c r="S36" s="3" t="s">
        <v>64</v>
      </c>
    </row>
    <row r="37" spans="1:19">
      <c r="A37" s="10"/>
      <c r="B37" s="10" t="s">
        <v>107</v>
      </c>
      <c r="C37" s="10" t="s">
        <v>54</v>
      </c>
      <c r="D37" s="10" t="s">
        <v>108</v>
      </c>
      <c r="E37" s="41">
        <v>1239</v>
      </c>
      <c r="F37" s="39"/>
      <c r="G37" s="39"/>
      <c r="H37" s="39"/>
      <c r="I37" s="39"/>
      <c r="J37" s="39"/>
      <c r="K37" s="39"/>
      <c r="L37" s="10"/>
      <c r="M37" s="10"/>
      <c r="N37" s="10"/>
      <c r="O37" s="10">
        <v>100</v>
      </c>
      <c r="P37" s="10"/>
      <c r="Q37" s="10">
        <v>20</v>
      </c>
      <c r="R37" s="9">
        <f t="shared" si="1"/>
        <v>120</v>
      </c>
      <c r="S37" s="3" t="s">
        <v>64</v>
      </c>
    </row>
    <row r="38" spans="1:19">
      <c r="A38" s="10"/>
      <c r="B38" s="10" t="s">
        <v>109</v>
      </c>
      <c r="C38" s="10" t="s">
        <v>72</v>
      </c>
      <c r="D38" s="10" t="s">
        <v>110</v>
      </c>
      <c r="E38" s="41">
        <v>1240</v>
      </c>
      <c r="F38" s="42"/>
      <c r="G38" s="42">
        <v>57.05</v>
      </c>
      <c r="H38" s="42"/>
      <c r="I38" s="42"/>
      <c r="J38" s="42"/>
      <c r="K38" s="44"/>
      <c r="L38" s="26"/>
      <c r="M38" s="26"/>
      <c r="N38" s="26"/>
      <c r="O38" s="26"/>
      <c r="P38" s="26"/>
      <c r="Q38" s="26">
        <v>11.41</v>
      </c>
      <c r="R38" s="9">
        <f t="shared" si="1"/>
        <v>68.459999999999994</v>
      </c>
      <c r="S38" s="9" t="s">
        <v>64</v>
      </c>
    </row>
    <row r="39" spans="1:19">
      <c r="A39" s="10"/>
      <c r="B39" s="39"/>
      <c r="C39" s="10" t="s">
        <v>72</v>
      </c>
      <c r="D39" s="10" t="s">
        <v>110</v>
      </c>
      <c r="E39" s="41">
        <v>1241</v>
      </c>
      <c r="F39" s="45"/>
      <c r="G39" s="45">
        <v>193.2</v>
      </c>
      <c r="H39" s="45"/>
      <c r="I39" s="45"/>
      <c r="J39" s="45"/>
      <c r="K39" s="45"/>
      <c r="L39" s="11"/>
      <c r="M39" s="11"/>
      <c r="N39" s="11"/>
      <c r="O39" s="11"/>
      <c r="P39" s="11"/>
      <c r="Q39" s="11"/>
      <c r="R39" s="9">
        <f t="shared" si="1"/>
        <v>193.2</v>
      </c>
      <c r="S39" s="3" t="s">
        <v>64</v>
      </c>
    </row>
    <row r="40" spans="1:19">
      <c r="A40" s="10"/>
      <c r="B40" s="10" t="s">
        <v>111</v>
      </c>
      <c r="C40" s="39" t="s">
        <v>63</v>
      </c>
      <c r="D40" s="39" t="s">
        <v>37</v>
      </c>
      <c r="E40" s="41" t="s">
        <v>38</v>
      </c>
      <c r="F40" s="45"/>
      <c r="G40" s="45"/>
      <c r="H40" s="45"/>
      <c r="I40" s="45"/>
      <c r="J40" s="45"/>
      <c r="K40" s="45">
        <v>30</v>
      </c>
      <c r="L40" s="11"/>
      <c r="M40" s="11"/>
      <c r="N40" s="11"/>
      <c r="O40" s="11"/>
      <c r="P40" s="11"/>
      <c r="Q40" s="11"/>
      <c r="R40" s="9">
        <f t="shared" si="1"/>
        <v>30</v>
      </c>
      <c r="S40" s="3" t="s">
        <v>64</v>
      </c>
    </row>
    <row r="41" spans="1:19">
      <c r="A41" s="10"/>
      <c r="B41" s="10" t="s">
        <v>112</v>
      </c>
      <c r="C41" s="10" t="s">
        <v>33</v>
      </c>
      <c r="D41" s="10" t="s">
        <v>58</v>
      </c>
      <c r="E41" s="41">
        <v>1242</v>
      </c>
      <c r="F41" s="45"/>
      <c r="G41" s="45"/>
      <c r="H41" s="45"/>
      <c r="I41" s="45"/>
      <c r="J41" s="45"/>
      <c r="K41" s="45"/>
      <c r="L41" s="11"/>
      <c r="M41" s="11"/>
      <c r="N41" s="11"/>
      <c r="O41" s="11">
        <v>191</v>
      </c>
      <c r="P41" s="11"/>
      <c r="Q41" s="11"/>
      <c r="R41" s="9">
        <f t="shared" si="1"/>
        <v>191</v>
      </c>
      <c r="S41" s="3" t="s">
        <v>64</v>
      </c>
    </row>
    <row r="42" spans="1:19">
      <c r="A42" s="10"/>
      <c r="B42" s="10" t="s">
        <v>113</v>
      </c>
      <c r="C42" s="10" t="s">
        <v>60</v>
      </c>
      <c r="D42" s="10" t="s">
        <v>61</v>
      </c>
      <c r="E42" s="41">
        <v>1243</v>
      </c>
      <c r="F42" s="45"/>
      <c r="G42" s="45"/>
      <c r="H42" s="45"/>
      <c r="I42" s="45"/>
      <c r="J42" s="45"/>
      <c r="K42" s="45"/>
      <c r="L42" s="11"/>
      <c r="M42" s="11">
        <v>484</v>
      </c>
      <c r="N42" s="11"/>
      <c r="O42" s="11"/>
      <c r="P42" s="11"/>
      <c r="Q42" s="11"/>
      <c r="R42" s="9">
        <f t="shared" si="1"/>
        <v>484</v>
      </c>
      <c r="S42" s="3"/>
    </row>
    <row r="43" spans="1:19">
      <c r="A43" s="10"/>
      <c r="B43" s="10" t="s">
        <v>114</v>
      </c>
      <c r="C43" s="10" t="s">
        <v>34</v>
      </c>
      <c r="D43" s="10" t="s">
        <v>50</v>
      </c>
      <c r="E43" s="7">
        <v>1244</v>
      </c>
      <c r="F43" s="11">
        <v>600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>
        <f t="shared" si="1"/>
        <v>600</v>
      </c>
      <c r="S43" s="3"/>
    </row>
    <row r="44" spans="1:19">
      <c r="A44" s="10"/>
      <c r="B44" s="3" t="s">
        <v>115</v>
      </c>
      <c r="C44" s="10" t="s">
        <v>66</v>
      </c>
      <c r="D44" s="10" t="s">
        <v>31</v>
      </c>
      <c r="E44" s="7" t="s">
        <v>67</v>
      </c>
      <c r="F44" s="8"/>
      <c r="G44" s="8"/>
      <c r="H44" s="8"/>
      <c r="I44" s="8"/>
      <c r="J44" s="8"/>
      <c r="K44" s="8">
        <v>30</v>
      </c>
      <c r="L44" s="8"/>
      <c r="M44" s="8"/>
      <c r="N44" s="8"/>
      <c r="O44" s="8"/>
      <c r="P44" s="8"/>
      <c r="Q44" s="8"/>
      <c r="R44" s="9">
        <f t="shared" si="1"/>
        <v>30</v>
      </c>
      <c r="S44" s="10" t="s">
        <v>64</v>
      </c>
    </row>
    <row r="45" spans="1:19">
      <c r="A45" s="10"/>
      <c r="B45" s="10"/>
      <c r="C45" s="10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>
        <f t="shared" si="1"/>
        <v>0</v>
      </c>
      <c r="S45" s="10"/>
    </row>
    <row r="46" spans="1:19">
      <c r="A46" s="10"/>
      <c r="B46" s="34"/>
      <c r="C46" s="10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>
        <f t="shared" si="1"/>
        <v>0</v>
      </c>
      <c r="S46" s="10"/>
    </row>
    <row r="47" spans="1:19">
      <c r="A47" s="10"/>
      <c r="B47" s="10"/>
      <c r="C47" s="10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>
        <f t="shared" si="1"/>
        <v>0</v>
      </c>
      <c r="S47" s="10"/>
    </row>
    <row r="48" spans="1:19">
      <c r="A48" s="10"/>
      <c r="B48" s="10"/>
      <c r="C48" s="10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>
        <f t="shared" si="1"/>
        <v>0</v>
      </c>
      <c r="S48" s="10"/>
    </row>
    <row r="49" spans="1:19">
      <c r="A49" s="10"/>
      <c r="B49" s="10"/>
      <c r="C49" s="10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>
        <f t="shared" si="1"/>
        <v>0</v>
      </c>
      <c r="S49" s="10"/>
    </row>
    <row r="50" spans="1:19">
      <c r="A50" s="10"/>
      <c r="B50" s="10"/>
      <c r="C50" s="10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>
        <f t="shared" si="1"/>
        <v>0</v>
      </c>
      <c r="S50" s="10"/>
    </row>
    <row r="51" spans="1:19">
      <c r="A51" s="10"/>
      <c r="B51" s="10"/>
      <c r="C51" s="10"/>
      <c r="D51" s="10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9"/>
      <c r="S51" s="10"/>
    </row>
    <row r="52" spans="1:19">
      <c r="B52" s="10"/>
      <c r="Q52" s="13" t="s">
        <v>5</v>
      </c>
      <c r="R52" s="14">
        <f>SUM($R$4:$R$50)</f>
        <v>13153.580000000002</v>
      </c>
    </row>
    <row r="53" spans="1:19">
      <c r="B53" s="10"/>
      <c r="Q53" s="13" t="s">
        <v>132</v>
      </c>
      <c r="R53" s="14">
        <f>SUMIF($S$3:$S$50,"",$R$3:$R$50)</f>
        <v>1084</v>
      </c>
    </row>
    <row r="55" spans="1:19">
      <c r="L55" s="36"/>
      <c r="M55" s="35"/>
      <c r="N55" s="35"/>
      <c r="O55" s="35"/>
      <c r="P55" s="52" t="s">
        <v>25</v>
      </c>
      <c r="Q55" s="52"/>
      <c r="R55" s="12">
        <f>R52-R53</f>
        <v>12069.580000000002</v>
      </c>
    </row>
  </sheetData>
  <mergeCells count="2">
    <mergeCell ref="B2:C2"/>
    <mergeCell ref="P55:Q5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4"/>
  <sheetViews>
    <sheetView workbookViewId="0">
      <selection activeCell="I6" sqref="I6"/>
    </sheetView>
  </sheetViews>
  <sheetFormatPr defaultRowHeight="15"/>
  <cols>
    <col min="1" max="1" width="14" customWidth="1"/>
    <col min="2" max="2" width="16" bestFit="1" customWidth="1"/>
    <col min="3" max="3" width="24.85546875" customWidth="1"/>
    <col min="4" max="4" width="23.140625" bestFit="1" customWidth="1"/>
    <col min="5" max="5" width="14.42578125" customWidth="1"/>
  </cols>
  <sheetData>
    <row r="1" spans="1:5">
      <c r="A1" s="54" t="s">
        <v>6</v>
      </c>
      <c r="B1" s="54"/>
      <c r="C1" s="54"/>
      <c r="D1" s="54"/>
      <c r="E1" s="54"/>
    </row>
    <row r="2" spans="1:5" ht="15.75">
      <c r="A2" s="1"/>
      <c r="B2" s="1" t="s">
        <v>7</v>
      </c>
      <c r="C2" s="1" t="s">
        <v>8</v>
      </c>
      <c r="D2" s="1" t="s">
        <v>9</v>
      </c>
      <c r="E2" s="1" t="s">
        <v>4</v>
      </c>
    </row>
    <row r="3" spans="1:5">
      <c r="A3" s="2" t="s">
        <v>4</v>
      </c>
      <c r="B3" s="55"/>
      <c r="C3" s="55"/>
      <c r="D3" s="48">
        <f>(SUM(D5:D17))</f>
        <v>26844.69</v>
      </c>
      <c r="E3" s="2"/>
    </row>
    <row r="4" spans="1:5">
      <c r="A4" s="3"/>
      <c r="B4" s="4"/>
      <c r="C4" s="4"/>
      <c r="D4" s="16"/>
      <c r="E4" s="3"/>
    </row>
    <row r="5" spans="1:5">
      <c r="A5" s="10"/>
      <c r="B5" s="3" t="s">
        <v>69</v>
      </c>
      <c r="C5" s="3" t="s">
        <v>39</v>
      </c>
      <c r="D5" s="9">
        <v>6500</v>
      </c>
      <c r="E5" s="9">
        <f>SUM(D5)</f>
        <v>6500</v>
      </c>
    </row>
    <row r="6" spans="1:5">
      <c r="A6" s="10"/>
      <c r="B6" s="3" t="s">
        <v>116</v>
      </c>
      <c r="C6" s="3" t="s">
        <v>117</v>
      </c>
      <c r="D6" s="9">
        <v>1273.03</v>
      </c>
      <c r="E6" s="9">
        <v>1273.03</v>
      </c>
    </row>
    <row r="7" spans="1:5">
      <c r="A7" s="10"/>
      <c r="B7" s="3" t="s">
        <v>118</v>
      </c>
      <c r="C7" s="3" t="s">
        <v>39</v>
      </c>
      <c r="D7" s="9">
        <v>6500</v>
      </c>
      <c r="E7" s="9">
        <v>6500</v>
      </c>
    </row>
    <row r="8" spans="1:5">
      <c r="A8" s="10"/>
      <c r="B8" s="3" t="s">
        <v>119</v>
      </c>
      <c r="C8" s="3" t="s">
        <v>120</v>
      </c>
      <c r="D8" s="9">
        <v>2712</v>
      </c>
      <c r="E8" s="9">
        <v>2712</v>
      </c>
    </row>
    <row r="9" spans="1:5">
      <c r="A9" s="10"/>
      <c r="B9" s="3" t="s">
        <v>121</v>
      </c>
      <c r="C9" s="3" t="s">
        <v>122</v>
      </c>
      <c r="D9" s="9">
        <v>1500</v>
      </c>
      <c r="E9" s="9">
        <f t="shared" ref="E9" si="0">SUM(D9)</f>
        <v>1500</v>
      </c>
    </row>
    <row r="10" spans="1:5">
      <c r="A10" s="10"/>
      <c r="B10" s="3" t="s">
        <v>104</v>
      </c>
      <c r="C10" s="3" t="s">
        <v>123</v>
      </c>
      <c r="D10" s="9">
        <v>8290</v>
      </c>
      <c r="E10" s="9">
        <v>8290</v>
      </c>
    </row>
    <row r="11" spans="1:5">
      <c r="A11" s="10"/>
      <c r="B11" s="3" t="s">
        <v>124</v>
      </c>
      <c r="C11" s="3" t="s">
        <v>125</v>
      </c>
      <c r="D11" s="9">
        <v>16</v>
      </c>
      <c r="E11" s="9">
        <v>16</v>
      </c>
    </row>
    <row r="12" spans="1:5">
      <c r="A12" s="10"/>
      <c r="B12" s="3" t="s">
        <v>126</v>
      </c>
      <c r="C12" s="3" t="s">
        <v>65</v>
      </c>
      <c r="D12" s="9">
        <v>1</v>
      </c>
      <c r="E12" s="9">
        <v>1</v>
      </c>
    </row>
    <row r="13" spans="1:5">
      <c r="A13" s="10"/>
      <c r="B13" s="3" t="s">
        <v>124</v>
      </c>
      <c r="C13" s="3" t="s">
        <v>127</v>
      </c>
      <c r="D13" s="9">
        <v>50</v>
      </c>
      <c r="E13" s="9">
        <v>50</v>
      </c>
    </row>
    <row r="14" spans="1:5">
      <c r="A14" s="10"/>
      <c r="B14" s="3"/>
      <c r="C14" s="3" t="s">
        <v>40</v>
      </c>
      <c r="D14" s="9">
        <v>0.15</v>
      </c>
      <c r="E14" s="9">
        <v>0.15</v>
      </c>
    </row>
    <row r="15" spans="1:5">
      <c r="A15" s="10"/>
      <c r="B15" s="3"/>
      <c r="C15" s="3" t="s">
        <v>128</v>
      </c>
      <c r="D15" s="9">
        <v>2.5099999999999998</v>
      </c>
      <c r="E15" s="9">
        <v>2.5099999999999998</v>
      </c>
    </row>
    <row r="16" spans="1:5">
      <c r="A16" s="10"/>
      <c r="B16" s="3"/>
      <c r="C16" s="3"/>
      <c r="D16" s="9"/>
      <c r="E16" s="9"/>
    </row>
    <row r="17" spans="1:5">
      <c r="A17" s="10"/>
      <c r="B17" s="3"/>
      <c r="C17" s="3"/>
      <c r="D17" s="9"/>
      <c r="E17" s="9"/>
    </row>
    <row r="18" spans="1:5">
      <c r="B18" s="33"/>
      <c r="C18" s="33"/>
      <c r="D18" s="28" t="s">
        <v>5</v>
      </c>
      <c r="E18" s="29">
        <f>SUM($E$5:$E$17)</f>
        <v>26844.69</v>
      </c>
    </row>
    <row r="19" spans="1:5">
      <c r="B19" s="33"/>
      <c r="C19" s="31"/>
      <c r="D19" s="31"/>
      <c r="E19" s="30"/>
    </row>
    <row r="20" spans="1:5">
      <c r="B20" s="33"/>
      <c r="C20" s="32"/>
      <c r="D20" s="32"/>
      <c r="E20" s="15"/>
    </row>
    <row r="21" spans="1:5">
      <c r="C21" s="32"/>
      <c r="D21" s="32"/>
      <c r="E21" s="27"/>
    </row>
    <row r="22" spans="1:5">
      <c r="C22" s="32"/>
      <c r="D22" s="32"/>
      <c r="E22" s="15"/>
    </row>
    <row r="23" spans="1:5">
      <c r="C23" s="53"/>
      <c r="D23" s="53"/>
      <c r="E23" s="15"/>
    </row>
    <row r="24" spans="1:5">
      <c r="C24" s="53"/>
      <c r="D24" s="53"/>
      <c r="E24" s="15"/>
    </row>
  </sheetData>
  <mergeCells count="4">
    <mergeCell ref="C24:D24"/>
    <mergeCell ref="A1:E1"/>
    <mergeCell ref="B3:C3"/>
    <mergeCell ref="C23:D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1"/>
  <sheetViews>
    <sheetView tabSelected="1" workbookViewId="0">
      <selection activeCell="B17" sqref="B17"/>
    </sheetView>
  </sheetViews>
  <sheetFormatPr defaultRowHeight="15"/>
  <cols>
    <col min="1" max="1" width="44.140625" customWidth="1"/>
    <col min="2" max="2" width="26.7109375" customWidth="1"/>
    <col min="3" max="3" width="30.5703125" customWidth="1"/>
  </cols>
  <sheetData>
    <row r="1" spans="1:4">
      <c r="A1" s="49" t="s">
        <v>16</v>
      </c>
      <c r="B1" s="49" t="s">
        <v>20</v>
      </c>
      <c r="C1" s="18"/>
      <c r="D1" s="18"/>
    </row>
    <row r="2" spans="1:4">
      <c r="A2" s="10" t="s">
        <v>129</v>
      </c>
      <c r="B2" s="38">
        <v>10543.5</v>
      </c>
      <c r="C2" s="21"/>
    </row>
    <row r="3" spans="1:4">
      <c r="A3" s="10" t="s">
        <v>17</v>
      </c>
      <c r="B3" s="12">
        <f>Income!E18</f>
        <v>26844.69</v>
      </c>
      <c r="C3" s="21"/>
    </row>
    <row r="4" spans="1:4">
      <c r="A4" s="10" t="s">
        <v>27</v>
      </c>
      <c r="B4" s="12">
        <f>SUM($B$2,$B$3)</f>
        <v>37388.19</v>
      </c>
      <c r="C4" s="21"/>
    </row>
    <row r="5" spans="1:4">
      <c r="A5" s="10" t="s">
        <v>18</v>
      </c>
      <c r="B5" s="12">
        <f>Expenditure!R52</f>
        <v>13153.580000000002</v>
      </c>
      <c r="C5" s="21"/>
    </row>
    <row r="6" spans="1:4">
      <c r="A6" s="20" t="s">
        <v>19</v>
      </c>
      <c r="B6" s="12">
        <f>($B$4-$B$5)</f>
        <v>24234.61</v>
      </c>
      <c r="C6" s="37"/>
      <c r="D6" s="33"/>
    </row>
    <row r="7" spans="1:4">
      <c r="C7" s="37"/>
      <c r="D7" s="33"/>
    </row>
    <row r="8" spans="1:4">
      <c r="C8" s="37"/>
      <c r="D8" s="33"/>
    </row>
    <row r="9" spans="1:4">
      <c r="C9" s="37"/>
      <c r="D9" s="33"/>
    </row>
    <row r="10" spans="1:4">
      <c r="C10" s="37"/>
      <c r="D10" s="33"/>
    </row>
    <row r="11" spans="1:4">
      <c r="C11" s="37"/>
      <c r="D11" s="33"/>
    </row>
    <row r="12" spans="1:4">
      <c r="A12" s="20" t="s">
        <v>21</v>
      </c>
      <c r="B12" s="20" t="s">
        <v>9</v>
      </c>
      <c r="C12" s="37"/>
      <c r="D12" s="33"/>
    </row>
    <row r="13" spans="1:4">
      <c r="A13" s="10" t="s">
        <v>22</v>
      </c>
      <c r="B13" s="38">
        <v>21380.68</v>
      </c>
      <c r="C13" s="37"/>
      <c r="D13" s="33"/>
    </row>
    <row r="14" spans="1:4">
      <c r="A14" s="10" t="s">
        <v>41</v>
      </c>
      <c r="B14" s="3">
        <v>211.64</v>
      </c>
      <c r="C14" s="37"/>
      <c r="D14" s="33"/>
    </row>
    <row r="15" spans="1:4">
      <c r="A15" s="10" t="s">
        <v>42</v>
      </c>
      <c r="B15" s="3">
        <v>3726.29</v>
      </c>
      <c r="C15" s="37"/>
      <c r="D15" s="33"/>
    </row>
    <row r="16" spans="1:4">
      <c r="A16" s="10" t="s">
        <v>23</v>
      </c>
      <c r="B16" s="12">
        <v>1084</v>
      </c>
      <c r="C16" s="33"/>
      <c r="D16" s="33"/>
    </row>
    <row r="17" spans="1:4">
      <c r="A17" s="20" t="s">
        <v>4</v>
      </c>
      <c r="B17" s="12">
        <f>SUM(B13:B15)-B16</f>
        <v>24234.61</v>
      </c>
      <c r="C17" s="35"/>
      <c r="D17" s="33"/>
    </row>
    <row r="18" spans="1:4">
      <c r="B18" s="33"/>
      <c r="C18" s="33"/>
      <c r="D18" s="33"/>
    </row>
    <row r="19" spans="1:4">
      <c r="A19" s="10" t="s">
        <v>26</v>
      </c>
      <c r="B19" s="12">
        <f>B6-B17</f>
        <v>0</v>
      </c>
      <c r="C19" s="35"/>
      <c r="D19" s="33"/>
    </row>
    <row r="20" spans="1:4">
      <c r="A20" s="19"/>
      <c r="C20" s="36"/>
      <c r="D20" s="33"/>
    </row>
    <row r="21" spans="1:4">
      <c r="C21" s="33"/>
      <c r="D21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Income</vt:lpstr>
      <vt:lpstr>receipts and payments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Claire</cp:lastModifiedBy>
  <cp:lastPrinted>2017-05-20T11:07:48Z</cp:lastPrinted>
  <dcterms:created xsi:type="dcterms:W3CDTF">2013-05-06T18:18:37Z</dcterms:created>
  <dcterms:modified xsi:type="dcterms:W3CDTF">2018-05-09T12:06:06Z</dcterms:modified>
</cp:coreProperties>
</file>