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eckendon PC\Accounts\"/>
    </mc:Choice>
  </mc:AlternateContent>
  <xr:revisionPtr revIDLastSave="0" documentId="13_ncr:1_{B8A1098F-7311-49A4-8DD8-6CA02C395BF0}" xr6:coauthVersionLast="47" xr6:coauthVersionMax="47" xr10:uidLastSave="{00000000-0000-0000-0000-000000000000}"/>
  <bookViews>
    <workbookView xWindow="4740" yWindow="120" windowWidth="14400" windowHeight="7270" activeTab="2" xr2:uid="{00000000-000D-0000-FFFF-FFFF00000000}"/>
  </bookViews>
  <sheets>
    <sheet name="Expenditure" sheetId="1" r:id="rId1"/>
    <sheet name="Income" sheetId="2" r:id="rId2"/>
    <sheet name="receipts and payments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B17" i="3"/>
  <c r="S33" i="1"/>
  <c r="S34" i="1"/>
  <c r="S29" i="1"/>
  <c r="S30" i="1"/>
  <c r="S31" i="1"/>
  <c r="S32" i="1"/>
  <c r="S18" i="1"/>
  <c r="S19" i="1"/>
  <c r="S20" i="1"/>
  <c r="S21" i="1"/>
  <c r="S23" i="1"/>
  <c r="S24" i="1"/>
  <c r="S25" i="1"/>
  <c r="S26" i="1"/>
  <c r="S27" i="1"/>
  <c r="S28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3" i="1"/>
  <c r="K22" i="1"/>
  <c r="S22" i="1" s="1"/>
  <c r="D3" i="2" l="1"/>
  <c r="S45" i="1"/>
  <c r="S46" i="1"/>
  <c r="S47" i="1"/>
  <c r="S48" i="1"/>
  <c r="S49" i="1"/>
  <c r="S50" i="1"/>
  <c r="G2" i="1"/>
  <c r="I2" i="1"/>
  <c r="J2" i="1"/>
  <c r="K2" i="1"/>
  <c r="L2" i="1"/>
  <c r="M2" i="1"/>
  <c r="N2" i="1"/>
  <c r="O2" i="1"/>
  <c r="P2" i="1"/>
  <c r="Q2" i="1"/>
  <c r="R2" i="1"/>
  <c r="F2" i="1"/>
  <c r="S52" i="1" l="1"/>
  <c r="S2" i="1"/>
  <c r="B5" i="3" s="1"/>
  <c r="S55" i="1" l="1"/>
  <c r="E5" i="2"/>
  <c r="E24" i="2" l="1"/>
  <c r="B3" i="3" s="1"/>
  <c r="B4" i="3" s="1"/>
  <c r="B6" i="3" s="1"/>
  <c r="B19" i="3" s="1"/>
</calcChain>
</file>

<file path=xl/sharedStrings.xml><?xml version="1.0" encoding="utf-8"?>
<sst xmlns="http://schemas.openxmlformats.org/spreadsheetml/2006/main" count="159" uniqueCount="107">
  <si>
    <t>Date of Expenditure</t>
  </si>
  <si>
    <t>Nature of Expenditure</t>
  </si>
  <si>
    <t>Cheque No.</t>
  </si>
  <si>
    <t>Admin</t>
  </si>
  <si>
    <t>Total</t>
  </si>
  <si>
    <t xml:space="preserve">Total </t>
  </si>
  <si>
    <t xml:space="preserve">Cash Receipts </t>
  </si>
  <si>
    <t>Date of Income</t>
  </si>
  <si>
    <t>Nature of Income</t>
  </si>
  <si>
    <t>Amount</t>
  </si>
  <si>
    <t>Salaries</t>
  </si>
  <si>
    <t>CAB</t>
  </si>
  <si>
    <t>S137</t>
  </si>
  <si>
    <t>VAT</t>
  </si>
  <si>
    <t>Hall</t>
  </si>
  <si>
    <t>Capital Exp</t>
  </si>
  <si>
    <t xml:space="preserve">Amount </t>
  </si>
  <si>
    <t>To Whom Paid</t>
  </si>
  <si>
    <t>Total minus uncleared cheques</t>
  </si>
  <si>
    <t>Playingfield</t>
  </si>
  <si>
    <t>Playground</t>
  </si>
  <si>
    <t>Donation</t>
  </si>
  <si>
    <t>Checkendon PCC</t>
  </si>
  <si>
    <t>External Audit</t>
  </si>
  <si>
    <t>DD</t>
  </si>
  <si>
    <t>SODC Precept</t>
  </si>
  <si>
    <t>Village work</t>
  </si>
  <si>
    <t>OALC</t>
  </si>
  <si>
    <t>C&amp;M</t>
  </si>
  <si>
    <t>Chiltern Society</t>
  </si>
  <si>
    <t>c</t>
  </si>
  <si>
    <t>SO</t>
  </si>
  <si>
    <t>Capital work</t>
  </si>
  <si>
    <t>please mark cleared cheques</t>
  </si>
  <si>
    <t>cleared Cheques</t>
  </si>
  <si>
    <t xml:space="preserve">Total Uncleared </t>
  </si>
  <si>
    <t>Zurich Municipal</t>
  </si>
  <si>
    <t>Subscription</t>
  </si>
  <si>
    <t>OCC Grass Cutting</t>
  </si>
  <si>
    <t>SODC CIL Payment</t>
  </si>
  <si>
    <t>Interest</t>
  </si>
  <si>
    <t>Playground repairs</t>
  </si>
  <si>
    <t>Woodcote Volunteers</t>
  </si>
  <si>
    <t>Payroll</t>
  </si>
  <si>
    <t xml:space="preserve"> SSE wayleave</t>
  </si>
  <si>
    <t>Business Acc</t>
  </si>
  <si>
    <t xml:space="preserve">Interest </t>
  </si>
  <si>
    <t>Add total receipts</t>
  </si>
  <si>
    <t>Income and last years balance</t>
  </si>
  <si>
    <t>Less total payments</t>
  </si>
  <si>
    <t>Balance carried f/wd</t>
  </si>
  <si>
    <t>Cumulative funds</t>
  </si>
  <si>
    <t>Landsale</t>
  </si>
  <si>
    <t>Business Saver</t>
  </si>
  <si>
    <t>Moore</t>
  </si>
  <si>
    <t>C.Dunk</t>
  </si>
  <si>
    <t>Oxfordshire Rural</t>
  </si>
  <si>
    <t>B/F</t>
  </si>
  <si>
    <t>TOTAL</t>
  </si>
  <si>
    <t>less uncleared cheques</t>
  </si>
  <si>
    <t>M.Russ</t>
  </si>
  <si>
    <t>Work around village</t>
  </si>
  <si>
    <t>Maintenance</t>
  </si>
  <si>
    <t>Membership</t>
  </si>
  <si>
    <t>Petty Cash (postage &amp; telephone)</t>
  </si>
  <si>
    <t>Wicksteed</t>
  </si>
  <si>
    <t>Playground Parts</t>
  </si>
  <si>
    <t>Butler &amp; Proctor</t>
  </si>
  <si>
    <t>Car park repairs</t>
  </si>
  <si>
    <t>Bench in bus stop</t>
  </si>
  <si>
    <t>James Pillier</t>
  </si>
  <si>
    <t>Wages</t>
  </si>
  <si>
    <t>OPFA</t>
  </si>
  <si>
    <t>Insurance</t>
  </si>
  <si>
    <t>Donation to Parochial Church Council</t>
  </si>
  <si>
    <t xml:space="preserve">Donation  </t>
  </si>
  <si>
    <t>Internal Audit fee</t>
  </si>
  <si>
    <t>VAT Return submission</t>
  </si>
  <si>
    <t>Cancelled</t>
  </si>
  <si>
    <t>T.Corbishley</t>
  </si>
  <si>
    <t>Defibrillator battery and pads</t>
  </si>
  <si>
    <t>Millie's Dream</t>
  </si>
  <si>
    <t>Simon Bexx</t>
  </si>
  <si>
    <t>Tractor Fuel</t>
  </si>
  <si>
    <t>Playsafety Ltd</t>
  </si>
  <si>
    <t>Playground Inspection</t>
  </si>
  <si>
    <t>R.W.Butler</t>
  </si>
  <si>
    <t>Community First</t>
  </si>
  <si>
    <t>Checkendon Village Hall</t>
  </si>
  <si>
    <t>Hall Hire &amp; Public toilet</t>
  </si>
  <si>
    <t xml:space="preserve">Defibrillator  </t>
  </si>
  <si>
    <t>Donations (non-s137)</t>
  </si>
  <si>
    <t>Budgeting work</t>
  </si>
  <si>
    <t>W.Neillans</t>
  </si>
  <si>
    <t>Work on gang mowers</t>
  </si>
  <si>
    <t>18.3.21</t>
  </si>
  <si>
    <t>14.4.21</t>
  </si>
  <si>
    <t>30.4.21</t>
  </si>
  <si>
    <t>8.9.21</t>
  </si>
  <si>
    <t>8.4.21</t>
  </si>
  <si>
    <t>17.5.21</t>
  </si>
  <si>
    <t>Contribution (Mr&amp;Mrs Green)</t>
  </si>
  <si>
    <t>Current account</t>
  </si>
  <si>
    <t>17.8.21</t>
  </si>
  <si>
    <t>HMRC - VAT refund</t>
  </si>
  <si>
    <t xml:space="preserve">cleared  </t>
  </si>
  <si>
    <t xml:space="preserve">NOT cleared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</si>
</sst>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0" borderId="5" xfId="0" applyFont="1" applyBorder="1"/>
    <xf numFmtId="2" fontId="0" fillId="0" borderId="5" xfId="0" applyNumberFormat="1" applyBorder="1"/>
    <xf numFmtId="2" fontId="1" fillId="0" borderId="0" xfId="0" applyNumberFormat="1" applyFont="1" applyBorder="1" applyAlignment="1">
      <alignment horizontal="left"/>
    </xf>
    <xf numFmtId="4" fontId="0" fillId="0" borderId="1" xfId="0" applyNumberFormat="1" applyFill="1" applyBorder="1" applyAlignment="1">
      <alignment horizontal="left" vertical="top"/>
    </xf>
    <xf numFmtId="2" fontId="1" fillId="0" borderId="4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0" xfId="0" applyFill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0" fillId="4" borderId="0" xfId="0" applyFill="1"/>
    <xf numFmtId="2" fontId="0" fillId="5" borderId="1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/>
    <xf numFmtId="17" fontId="0" fillId="0" borderId="1" xfId="0" applyNumberFormat="1" applyBorder="1"/>
    <xf numFmtId="2" fontId="0" fillId="0" borderId="0" xfId="0" applyNumberFormat="1" applyBorder="1"/>
    <xf numFmtId="0" fontId="1" fillId="0" borderId="0" xfId="0" applyFont="1" applyBorder="1"/>
    <xf numFmtId="0" fontId="0" fillId="0" borderId="0" xfId="0" applyFill="1" applyBorder="1"/>
    <xf numFmtId="4" fontId="0" fillId="0" borderId="1" xfId="0" applyNumberFormat="1" applyFill="1" applyBorder="1"/>
    <xf numFmtId="0" fontId="0" fillId="0" borderId="1" xfId="0" applyFont="1" applyBorder="1"/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2" fontId="0" fillId="5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2" fontId="0" fillId="3" borderId="1" xfId="0" applyNumberFormat="1" applyFill="1" applyBorder="1"/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0" borderId="1" xfId="0" applyNumberFormat="1" applyFont="1" applyBorder="1"/>
    <xf numFmtId="14" fontId="0" fillId="0" borderId="1" xfId="0" applyNumberFormat="1" applyBorder="1"/>
    <xf numFmtId="1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C55"/>
  <sheetViews>
    <sheetView topLeftCell="L1" zoomScale="85" zoomScaleNormal="85" workbookViewId="0">
      <selection activeCell="I24" sqref="I24"/>
    </sheetView>
  </sheetViews>
  <sheetFormatPr defaultRowHeight="14.5" x14ac:dyDescent="0.35"/>
  <cols>
    <col min="1" max="1" width="9.1796875" hidden="1" customWidth="1"/>
    <col min="2" max="2" width="14.26953125" customWidth="1"/>
    <col min="3" max="3" width="20.81640625" bestFit="1" customWidth="1"/>
    <col min="4" max="4" width="32.54296875" customWidth="1"/>
    <col min="5" max="5" width="17.7265625" bestFit="1" customWidth="1"/>
    <col min="6" max="6" width="12.7265625" bestFit="1" customWidth="1"/>
    <col min="7" max="8" width="12.7265625" customWidth="1"/>
    <col min="9" max="9" width="10.54296875" customWidth="1"/>
    <col min="10" max="10" width="17" customWidth="1"/>
    <col min="11" max="11" width="19.453125" bestFit="1" customWidth="1"/>
    <col min="12" max="12" width="10.81640625" customWidth="1"/>
    <col min="13" max="13" width="14.1796875" customWidth="1"/>
    <col min="14" max="14" width="17.54296875" bestFit="1" customWidth="1"/>
    <col min="15" max="17" width="17.54296875" customWidth="1"/>
    <col min="18" max="18" width="14.7265625" bestFit="1" customWidth="1"/>
    <col min="19" max="19" width="15.1796875" customWidth="1"/>
    <col min="20" max="20" width="14.81640625" customWidth="1"/>
  </cols>
  <sheetData>
    <row r="1" spans="1:81" ht="31.5" customHeight="1" x14ac:dyDescent="0.35">
      <c r="A1" s="1"/>
      <c r="B1" s="1" t="s">
        <v>0</v>
      </c>
      <c r="C1" s="1" t="s">
        <v>17</v>
      </c>
      <c r="D1" s="1" t="s">
        <v>1</v>
      </c>
      <c r="E1" s="1" t="s">
        <v>2</v>
      </c>
      <c r="F1" s="1" t="s">
        <v>10</v>
      </c>
      <c r="G1" s="1" t="s">
        <v>3</v>
      </c>
      <c r="H1" s="1" t="s">
        <v>73</v>
      </c>
      <c r="I1" s="45" t="s">
        <v>91</v>
      </c>
      <c r="J1" s="1" t="s">
        <v>15</v>
      </c>
      <c r="K1" s="1" t="s">
        <v>62</v>
      </c>
      <c r="L1" s="1" t="s">
        <v>12</v>
      </c>
      <c r="M1" s="1" t="s">
        <v>14</v>
      </c>
      <c r="N1" s="1" t="s">
        <v>19</v>
      </c>
      <c r="O1" s="1" t="s">
        <v>32</v>
      </c>
      <c r="P1" s="1" t="s">
        <v>26</v>
      </c>
      <c r="Q1" s="1" t="s">
        <v>20</v>
      </c>
      <c r="R1" s="1" t="s">
        <v>13</v>
      </c>
      <c r="S1" s="1"/>
      <c r="T1" s="45" t="s">
        <v>34</v>
      </c>
      <c r="CC1" s="25"/>
    </row>
    <row r="2" spans="1:81" ht="29" x14ac:dyDescent="0.35">
      <c r="A2" s="22" t="s">
        <v>4</v>
      </c>
      <c r="B2" s="49"/>
      <c r="C2" s="50"/>
      <c r="D2" s="23"/>
      <c r="E2" s="23"/>
      <c r="F2" s="24">
        <f>(SUM(F$4:F$51))</f>
        <v>416.67</v>
      </c>
      <c r="G2" s="24">
        <f t="shared" ref="G2:S2" si="0">(SUM(G$4:G$51))</f>
        <v>1092.8400000000001</v>
      </c>
      <c r="H2" s="24">
        <f t="shared" si="0"/>
        <v>846.68</v>
      </c>
      <c r="I2" s="24">
        <f t="shared" si="0"/>
        <v>575</v>
      </c>
      <c r="J2" s="24">
        <f t="shared" si="0"/>
        <v>0</v>
      </c>
      <c r="K2" s="24">
        <f t="shared" si="0"/>
        <v>466.98</v>
      </c>
      <c r="L2" s="24">
        <f t="shared" si="0"/>
        <v>675</v>
      </c>
      <c r="M2" s="24">
        <f t="shared" si="0"/>
        <v>0</v>
      </c>
      <c r="N2" s="24">
        <f t="shared" si="0"/>
        <v>1290</v>
      </c>
      <c r="O2" s="24">
        <f t="shared" si="0"/>
        <v>0</v>
      </c>
      <c r="P2" s="24">
        <f t="shared" si="0"/>
        <v>3300</v>
      </c>
      <c r="Q2" s="24">
        <f t="shared" si="0"/>
        <v>2491.7200000000003</v>
      </c>
      <c r="R2" s="24">
        <f t="shared" si="0"/>
        <v>322.24</v>
      </c>
      <c r="S2" s="24">
        <f t="shared" si="0"/>
        <v>11477.13</v>
      </c>
      <c r="T2" s="46" t="s">
        <v>33</v>
      </c>
    </row>
    <row r="3" spans="1:81" x14ac:dyDescent="0.35">
      <c r="A3" s="3"/>
      <c r="B3" s="4"/>
      <c r="C3" s="4"/>
      <c r="D3" s="4"/>
      <c r="E3" s="5"/>
      <c r="F3" s="6"/>
      <c r="G3" s="6"/>
      <c r="H3" s="6"/>
      <c r="I3" s="6"/>
      <c r="J3" s="6"/>
      <c r="K3" s="6"/>
      <c r="L3" s="17"/>
      <c r="M3" s="6"/>
      <c r="N3" s="6"/>
      <c r="O3" s="6"/>
      <c r="P3" s="6"/>
      <c r="Q3" s="6"/>
      <c r="R3" s="6"/>
      <c r="S3" s="6">
        <f>SUM(F3:R3)</f>
        <v>0</v>
      </c>
      <c r="T3" s="10"/>
    </row>
    <row r="4" spans="1:81" x14ac:dyDescent="0.35">
      <c r="A4" s="3"/>
      <c r="B4" s="3"/>
      <c r="C4" s="3"/>
      <c r="D4" s="3"/>
      <c r="E4" s="40"/>
      <c r="F4" s="41"/>
      <c r="G4" s="41"/>
      <c r="H4" s="41"/>
      <c r="I4" s="41"/>
      <c r="J4" s="41"/>
      <c r="K4" s="41"/>
      <c r="L4" s="41"/>
      <c r="M4" s="8"/>
      <c r="N4" s="8"/>
      <c r="O4" s="8"/>
      <c r="P4" s="8"/>
      <c r="Q4" s="8"/>
      <c r="R4" s="8"/>
      <c r="S4" s="6">
        <f t="shared" ref="S4:S34" si="1">SUM(F4:R4)</f>
        <v>0</v>
      </c>
      <c r="T4" s="10"/>
    </row>
    <row r="5" spans="1:81" x14ac:dyDescent="0.35">
      <c r="A5" s="10"/>
      <c r="B5" s="55">
        <v>44305</v>
      </c>
      <c r="C5" s="10" t="s">
        <v>60</v>
      </c>
      <c r="D5" s="39" t="s">
        <v>61</v>
      </c>
      <c r="E5" s="40">
        <v>101349</v>
      </c>
      <c r="F5" s="41"/>
      <c r="G5" s="41"/>
      <c r="H5" s="41"/>
      <c r="I5" s="41"/>
      <c r="J5" s="41"/>
      <c r="K5" s="41"/>
      <c r="L5" s="41"/>
      <c r="M5" s="8"/>
      <c r="N5" s="8"/>
      <c r="O5" s="8"/>
      <c r="P5" s="8">
        <v>990</v>
      </c>
      <c r="Q5" s="8">
        <v>480</v>
      </c>
      <c r="R5" s="8"/>
      <c r="S5" s="6">
        <f t="shared" si="1"/>
        <v>1470</v>
      </c>
      <c r="T5" s="10" t="s">
        <v>105</v>
      </c>
    </row>
    <row r="6" spans="1:81" x14ac:dyDescent="0.35">
      <c r="A6" s="10"/>
      <c r="B6" s="56">
        <v>44305</v>
      </c>
      <c r="C6" s="10" t="s">
        <v>27</v>
      </c>
      <c r="D6" s="10" t="s">
        <v>63</v>
      </c>
      <c r="E6" s="40">
        <v>101350</v>
      </c>
      <c r="F6" s="41"/>
      <c r="G6" s="41">
        <v>146.16</v>
      </c>
      <c r="H6" s="41"/>
      <c r="I6" s="41"/>
      <c r="J6" s="41"/>
      <c r="K6" s="41"/>
      <c r="L6" s="41"/>
      <c r="M6" s="8"/>
      <c r="N6" s="8"/>
      <c r="O6" s="8"/>
      <c r="P6" s="8"/>
      <c r="Q6" s="8"/>
      <c r="R6" s="8"/>
      <c r="S6" s="6">
        <f t="shared" si="1"/>
        <v>146.16</v>
      </c>
      <c r="T6" s="10" t="s">
        <v>105</v>
      </c>
    </row>
    <row r="7" spans="1:81" x14ac:dyDescent="0.35">
      <c r="A7" s="10"/>
      <c r="B7" s="55">
        <v>44307</v>
      </c>
      <c r="C7" s="10" t="s">
        <v>55</v>
      </c>
      <c r="D7" s="10" t="s">
        <v>64</v>
      </c>
      <c r="E7" s="40">
        <v>101351</v>
      </c>
      <c r="F7" s="41"/>
      <c r="G7" s="41">
        <v>240.18</v>
      </c>
      <c r="H7" s="41"/>
      <c r="I7" s="41"/>
      <c r="J7" s="41"/>
      <c r="K7" s="41"/>
      <c r="L7" s="41"/>
      <c r="M7" s="8"/>
      <c r="N7" s="8"/>
      <c r="O7" s="8"/>
      <c r="P7" s="8"/>
      <c r="Q7" s="8"/>
      <c r="R7" s="8"/>
      <c r="S7" s="6">
        <f t="shared" si="1"/>
        <v>240.18</v>
      </c>
      <c r="T7" s="10" t="s">
        <v>105</v>
      </c>
    </row>
    <row r="8" spans="1:81" x14ac:dyDescent="0.35">
      <c r="A8" s="10"/>
      <c r="B8" s="55">
        <v>44307</v>
      </c>
      <c r="C8" s="10" t="s">
        <v>28</v>
      </c>
      <c r="D8" s="10" t="s">
        <v>43</v>
      </c>
      <c r="E8" s="40">
        <v>101352</v>
      </c>
      <c r="F8" s="41"/>
      <c r="G8" s="41">
        <v>36</v>
      </c>
      <c r="H8" s="41"/>
      <c r="I8" s="41"/>
      <c r="J8" s="41"/>
      <c r="K8" s="41"/>
      <c r="L8" s="41"/>
      <c r="M8" s="8"/>
      <c r="N8" s="8"/>
      <c r="O8" s="8"/>
      <c r="P8" s="8"/>
      <c r="Q8" s="8"/>
      <c r="R8" s="8">
        <v>7.2</v>
      </c>
      <c r="S8" s="6">
        <f t="shared" si="1"/>
        <v>43.2</v>
      </c>
      <c r="T8" s="10" t="s">
        <v>105</v>
      </c>
    </row>
    <row r="9" spans="1:81" x14ac:dyDescent="0.35">
      <c r="A9" s="10"/>
      <c r="B9" s="55">
        <v>44308</v>
      </c>
      <c r="C9" s="10" t="s">
        <v>65</v>
      </c>
      <c r="D9" s="10" t="s">
        <v>66</v>
      </c>
      <c r="E9" s="40">
        <v>101353</v>
      </c>
      <c r="F9" s="41"/>
      <c r="G9" s="41"/>
      <c r="H9" s="41"/>
      <c r="I9" s="41"/>
      <c r="J9" s="41"/>
      <c r="K9" s="41"/>
      <c r="L9" s="41"/>
      <c r="M9" s="8"/>
      <c r="N9" s="8"/>
      <c r="O9" s="8"/>
      <c r="P9" s="8"/>
      <c r="Q9" s="8">
        <v>419.72</v>
      </c>
      <c r="R9" s="8">
        <v>83.94</v>
      </c>
      <c r="S9" s="6">
        <f t="shared" si="1"/>
        <v>503.66</v>
      </c>
      <c r="T9" s="10" t="s">
        <v>105</v>
      </c>
    </row>
    <row r="10" spans="1:81" x14ac:dyDescent="0.35">
      <c r="A10" s="10"/>
      <c r="B10" s="55">
        <v>44326</v>
      </c>
      <c r="C10" s="10" t="s">
        <v>67</v>
      </c>
      <c r="D10" s="10" t="s">
        <v>68</v>
      </c>
      <c r="E10" s="40">
        <v>101354</v>
      </c>
      <c r="F10" s="41"/>
      <c r="G10" s="41"/>
      <c r="H10" s="41"/>
      <c r="I10" s="41"/>
      <c r="J10" s="41"/>
      <c r="K10" s="41">
        <v>100</v>
      </c>
      <c r="L10" s="41"/>
      <c r="M10" s="8"/>
      <c r="N10" s="8"/>
      <c r="O10" s="8"/>
      <c r="P10" s="8"/>
      <c r="Q10" s="8"/>
      <c r="R10" s="8">
        <v>20</v>
      </c>
      <c r="S10" s="6">
        <f t="shared" si="1"/>
        <v>120</v>
      </c>
      <c r="T10" s="10" t="s">
        <v>105</v>
      </c>
    </row>
    <row r="11" spans="1:81" x14ac:dyDescent="0.35">
      <c r="A11" s="10"/>
      <c r="B11" s="55">
        <v>44331</v>
      </c>
      <c r="C11" s="10" t="s">
        <v>70</v>
      </c>
      <c r="D11" s="10" t="s">
        <v>69</v>
      </c>
      <c r="E11" s="40">
        <v>101355</v>
      </c>
      <c r="F11" s="41"/>
      <c r="G11" s="41"/>
      <c r="H11" s="41"/>
      <c r="I11" s="41"/>
      <c r="J11" s="41"/>
      <c r="K11" s="41">
        <v>165</v>
      </c>
      <c r="L11" s="41"/>
      <c r="M11" s="8"/>
      <c r="N11" s="8"/>
      <c r="O11" s="8"/>
      <c r="P11" s="8"/>
      <c r="Q11" s="8"/>
      <c r="R11" s="8"/>
      <c r="S11" s="6">
        <f t="shared" si="1"/>
        <v>165</v>
      </c>
      <c r="T11" s="10" t="s">
        <v>105</v>
      </c>
    </row>
    <row r="12" spans="1:81" x14ac:dyDescent="0.35">
      <c r="A12" s="10"/>
      <c r="B12" s="55">
        <v>44343</v>
      </c>
      <c r="C12" s="10" t="s">
        <v>55</v>
      </c>
      <c r="D12" s="10" t="s">
        <v>71</v>
      </c>
      <c r="E12" s="40">
        <v>101356</v>
      </c>
      <c r="F12" s="41">
        <v>416.67</v>
      </c>
      <c r="G12" s="41"/>
      <c r="H12" s="41"/>
      <c r="I12" s="41"/>
      <c r="J12" s="41"/>
      <c r="K12" s="41"/>
      <c r="L12" s="41"/>
      <c r="M12" s="8"/>
      <c r="N12" s="8"/>
      <c r="O12" s="8"/>
      <c r="P12" s="8"/>
      <c r="Q12" s="8"/>
      <c r="R12" s="8"/>
      <c r="S12" s="6">
        <f t="shared" si="1"/>
        <v>416.67</v>
      </c>
      <c r="T12" s="10" t="s">
        <v>105</v>
      </c>
    </row>
    <row r="13" spans="1:81" x14ac:dyDescent="0.35">
      <c r="A13" s="10"/>
      <c r="B13" s="56">
        <v>44343</v>
      </c>
      <c r="C13" s="10" t="s">
        <v>72</v>
      </c>
      <c r="D13" s="10" t="s">
        <v>63</v>
      </c>
      <c r="E13" s="40">
        <v>101357</v>
      </c>
      <c r="F13" s="41"/>
      <c r="G13" s="41"/>
      <c r="H13" s="41"/>
      <c r="I13" s="41"/>
      <c r="J13" s="41"/>
      <c r="K13" s="41"/>
      <c r="L13" s="41"/>
      <c r="M13" s="8"/>
      <c r="N13" s="8">
        <v>30</v>
      </c>
      <c r="O13" s="8"/>
      <c r="P13" s="8"/>
      <c r="Q13" s="8"/>
      <c r="R13" s="8"/>
      <c r="S13" s="6">
        <f t="shared" si="1"/>
        <v>30</v>
      </c>
      <c r="T13" s="10" t="s">
        <v>105</v>
      </c>
    </row>
    <row r="14" spans="1:81" x14ac:dyDescent="0.35">
      <c r="A14" s="10"/>
      <c r="B14" s="56">
        <v>44343</v>
      </c>
      <c r="C14" s="10" t="s">
        <v>36</v>
      </c>
      <c r="D14" s="10" t="s">
        <v>73</v>
      </c>
      <c r="E14" s="40">
        <v>101358</v>
      </c>
      <c r="F14" s="41"/>
      <c r="G14" s="41"/>
      <c r="H14" s="41">
        <v>846.68</v>
      </c>
      <c r="I14" s="41"/>
      <c r="J14" s="41"/>
      <c r="K14" s="41"/>
      <c r="L14" s="41"/>
      <c r="M14" s="8"/>
      <c r="N14" s="8"/>
      <c r="O14" s="8"/>
      <c r="P14" s="8"/>
      <c r="Q14" s="8"/>
      <c r="R14" s="8"/>
      <c r="S14" s="6">
        <f t="shared" si="1"/>
        <v>846.68</v>
      </c>
      <c r="T14" s="10" t="s">
        <v>105</v>
      </c>
    </row>
    <row r="15" spans="1:81" x14ac:dyDescent="0.35">
      <c r="A15" s="10"/>
      <c r="B15" s="56">
        <v>44343</v>
      </c>
      <c r="C15" s="10" t="s">
        <v>22</v>
      </c>
      <c r="D15" s="10" t="s">
        <v>74</v>
      </c>
      <c r="E15" s="40">
        <v>101359</v>
      </c>
      <c r="F15" s="41"/>
      <c r="G15" s="41"/>
      <c r="H15" s="41"/>
      <c r="I15" s="41"/>
      <c r="J15" s="41"/>
      <c r="K15" s="41"/>
      <c r="L15" s="41">
        <v>500</v>
      </c>
      <c r="M15" s="8"/>
      <c r="N15" s="8"/>
      <c r="O15" s="8"/>
      <c r="P15" s="8"/>
      <c r="Q15" s="8"/>
      <c r="R15" s="8"/>
      <c r="S15" s="6">
        <f t="shared" si="1"/>
        <v>500</v>
      </c>
      <c r="T15" s="10" t="s">
        <v>105</v>
      </c>
    </row>
    <row r="16" spans="1:81" x14ac:dyDescent="0.35">
      <c r="A16" s="10"/>
      <c r="B16" s="56">
        <v>44343</v>
      </c>
      <c r="C16" s="10" t="s">
        <v>42</v>
      </c>
      <c r="D16" s="10" t="s">
        <v>75</v>
      </c>
      <c r="E16" s="40">
        <v>101360</v>
      </c>
      <c r="F16" s="41"/>
      <c r="G16" s="41"/>
      <c r="H16" s="41"/>
      <c r="I16" s="41"/>
      <c r="J16" s="41"/>
      <c r="K16" s="41"/>
      <c r="L16" s="41">
        <v>60</v>
      </c>
      <c r="M16" s="8"/>
      <c r="N16" s="8"/>
      <c r="O16" s="8"/>
      <c r="P16" s="8"/>
      <c r="Q16" s="8"/>
      <c r="R16" s="8"/>
      <c r="S16" s="6">
        <f t="shared" si="1"/>
        <v>60</v>
      </c>
      <c r="T16" s="10" t="s">
        <v>105</v>
      </c>
    </row>
    <row r="17" spans="1:20" x14ac:dyDescent="0.35">
      <c r="A17" s="10"/>
      <c r="B17" s="55">
        <v>44343</v>
      </c>
      <c r="C17" s="10" t="s">
        <v>11</v>
      </c>
      <c r="D17" s="10" t="s">
        <v>21</v>
      </c>
      <c r="E17" s="40">
        <v>101361</v>
      </c>
      <c r="F17" s="41"/>
      <c r="G17" s="41"/>
      <c r="H17" s="41"/>
      <c r="I17" s="41">
        <v>75</v>
      </c>
      <c r="J17" s="41"/>
      <c r="K17" s="41"/>
      <c r="L17" s="41"/>
      <c r="M17" s="8"/>
      <c r="N17" s="8"/>
      <c r="O17" s="8"/>
      <c r="P17" s="8"/>
      <c r="Q17" s="8"/>
      <c r="R17" s="8"/>
      <c r="S17" s="6">
        <f t="shared" si="1"/>
        <v>75</v>
      </c>
      <c r="T17" s="10" t="s">
        <v>105</v>
      </c>
    </row>
    <row r="18" spans="1:20" x14ac:dyDescent="0.35">
      <c r="A18" s="10"/>
      <c r="B18" s="56">
        <v>44328</v>
      </c>
      <c r="C18" s="10" t="s">
        <v>28</v>
      </c>
      <c r="D18" s="10" t="s">
        <v>76</v>
      </c>
      <c r="E18" s="40">
        <v>101362</v>
      </c>
      <c r="F18" s="41"/>
      <c r="G18" s="41">
        <v>148.5</v>
      </c>
      <c r="H18" s="41"/>
      <c r="I18" s="41"/>
      <c r="J18" s="41"/>
      <c r="K18" s="41"/>
      <c r="L18" s="41"/>
      <c r="M18" s="8"/>
      <c r="N18" s="8"/>
      <c r="O18" s="8"/>
      <c r="P18" s="8"/>
      <c r="Q18" s="8"/>
      <c r="R18" s="8">
        <v>29.7</v>
      </c>
      <c r="S18" s="6">
        <f t="shared" si="1"/>
        <v>178.2</v>
      </c>
      <c r="T18" s="10" t="s">
        <v>105</v>
      </c>
    </row>
    <row r="19" spans="1:20" x14ac:dyDescent="0.35">
      <c r="A19" s="10"/>
      <c r="B19" s="56">
        <v>44411</v>
      </c>
      <c r="C19" s="10" t="s">
        <v>28</v>
      </c>
      <c r="D19" s="10" t="s">
        <v>77</v>
      </c>
      <c r="E19" s="40">
        <v>101363</v>
      </c>
      <c r="F19" s="41"/>
      <c r="G19" s="41">
        <v>94.5</v>
      </c>
      <c r="H19" s="41"/>
      <c r="I19" s="41"/>
      <c r="J19" s="41"/>
      <c r="K19" s="41"/>
      <c r="L19" s="41"/>
      <c r="M19" s="8"/>
      <c r="N19" s="8"/>
      <c r="O19" s="8"/>
      <c r="P19" s="8"/>
      <c r="Q19" s="8"/>
      <c r="R19" s="8">
        <v>18.899999999999999</v>
      </c>
      <c r="S19" s="6">
        <f t="shared" si="1"/>
        <v>113.4</v>
      </c>
      <c r="T19" s="10" t="s">
        <v>105</v>
      </c>
    </row>
    <row r="20" spans="1:20" x14ac:dyDescent="0.35">
      <c r="A20" s="10"/>
      <c r="B20" s="56">
        <v>44421</v>
      </c>
      <c r="C20" s="10" t="s">
        <v>60</v>
      </c>
      <c r="D20" s="10" t="s">
        <v>61</v>
      </c>
      <c r="E20" s="40">
        <v>101364</v>
      </c>
      <c r="F20" s="41"/>
      <c r="G20" s="41"/>
      <c r="H20" s="41"/>
      <c r="I20" s="41"/>
      <c r="J20" s="41"/>
      <c r="K20" s="41"/>
      <c r="L20" s="41"/>
      <c r="M20" s="8"/>
      <c r="N20" s="8"/>
      <c r="O20" s="8"/>
      <c r="P20" s="8">
        <v>1305</v>
      </c>
      <c r="Q20" s="8">
        <v>595</v>
      </c>
      <c r="R20" s="8"/>
      <c r="S20" s="6">
        <f t="shared" si="1"/>
        <v>1900</v>
      </c>
      <c r="T20" s="10" t="s">
        <v>105</v>
      </c>
    </row>
    <row r="21" spans="1:20" x14ac:dyDescent="0.35">
      <c r="A21" s="10"/>
      <c r="B21" s="56">
        <v>44421</v>
      </c>
      <c r="C21" s="10" t="s">
        <v>78</v>
      </c>
      <c r="D21" s="10"/>
      <c r="E21" s="40">
        <v>101365</v>
      </c>
      <c r="F21" s="41"/>
      <c r="G21" s="41"/>
      <c r="H21" s="41"/>
      <c r="I21" s="41"/>
      <c r="J21" s="41"/>
      <c r="K21" s="41"/>
      <c r="L21" s="41"/>
      <c r="M21" s="8"/>
      <c r="N21" s="8"/>
      <c r="O21" s="8"/>
      <c r="P21" s="8"/>
      <c r="Q21" s="8"/>
      <c r="R21" s="8"/>
      <c r="S21" s="6">
        <f t="shared" si="1"/>
        <v>0</v>
      </c>
      <c r="T21" s="10" t="s">
        <v>105</v>
      </c>
    </row>
    <row r="22" spans="1:20" x14ac:dyDescent="0.35">
      <c r="A22" s="10"/>
      <c r="B22" s="55">
        <v>44421</v>
      </c>
      <c r="C22" s="10" t="s">
        <v>79</v>
      </c>
      <c r="D22" s="10" t="s">
        <v>80</v>
      </c>
      <c r="E22" s="40">
        <v>101366</v>
      </c>
      <c r="F22" s="41"/>
      <c r="G22" s="41"/>
      <c r="H22" s="41"/>
      <c r="I22" s="41"/>
      <c r="J22" s="41"/>
      <c r="K22" s="41">
        <f>233.58-31.6</f>
        <v>201.98000000000002</v>
      </c>
      <c r="L22" s="41"/>
      <c r="M22" s="8"/>
      <c r="N22" s="8"/>
      <c r="O22" s="8"/>
      <c r="P22" s="8"/>
      <c r="Q22" s="8"/>
      <c r="R22" s="8">
        <v>31.6</v>
      </c>
      <c r="S22" s="6">
        <f t="shared" si="1"/>
        <v>233.58</v>
      </c>
      <c r="T22" s="10" t="s">
        <v>105</v>
      </c>
    </row>
    <row r="23" spans="1:20" x14ac:dyDescent="0.35">
      <c r="A23" s="10"/>
      <c r="B23" s="57">
        <v>44421</v>
      </c>
      <c r="C23" s="10" t="s">
        <v>81</v>
      </c>
      <c r="D23" s="10" t="s">
        <v>90</v>
      </c>
      <c r="E23" s="40">
        <v>101367</v>
      </c>
      <c r="F23" s="41"/>
      <c r="G23" s="41"/>
      <c r="H23" s="41"/>
      <c r="I23" s="41">
        <v>500</v>
      </c>
      <c r="J23" s="41"/>
      <c r="K23" s="42"/>
      <c r="L23" s="41"/>
      <c r="M23" s="8"/>
      <c r="N23" s="8"/>
      <c r="O23" s="8"/>
      <c r="P23" s="8"/>
      <c r="Q23" s="8"/>
      <c r="R23" s="8"/>
      <c r="S23" s="6">
        <f t="shared" si="1"/>
        <v>500</v>
      </c>
      <c r="T23" s="10" t="s">
        <v>105</v>
      </c>
    </row>
    <row r="24" spans="1:20" x14ac:dyDescent="0.35">
      <c r="A24" s="10"/>
      <c r="B24" s="56">
        <v>44449</v>
      </c>
      <c r="C24" s="10" t="s">
        <v>82</v>
      </c>
      <c r="D24" s="10" t="s">
        <v>83</v>
      </c>
      <c r="E24" s="40">
        <v>101368</v>
      </c>
      <c r="F24" s="41"/>
      <c r="G24" s="41"/>
      <c r="H24" s="41"/>
      <c r="I24" s="41"/>
      <c r="J24" s="41"/>
      <c r="K24" s="41"/>
      <c r="L24" s="41"/>
      <c r="M24" s="8"/>
      <c r="N24" s="8">
        <v>300</v>
      </c>
      <c r="O24" s="8"/>
      <c r="P24" s="8"/>
      <c r="Q24" s="8"/>
      <c r="R24" s="8"/>
      <c r="S24" s="6">
        <f t="shared" si="1"/>
        <v>300</v>
      </c>
      <c r="T24" s="10" t="s">
        <v>105</v>
      </c>
    </row>
    <row r="25" spans="1:20" x14ac:dyDescent="0.35">
      <c r="A25" s="10"/>
      <c r="B25" s="56">
        <v>44462</v>
      </c>
      <c r="C25" s="10" t="s">
        <v>84</v>
      </c>
      <c r="D25" s="10" t="s">
        <v>85</v>
      </c>
      <c r="E25" s="40">
        <v>101369</v>
      </c>
      <c r="F25" s="41"/>
      <c r="G25" s="41"/>
      <c r="H25" s="41"/>
      <c r="I25" s="41"/>
      <c r="J25" s="41"/>
      <c r="K25" s="41"/>
      <c r="L25" s="41"/>
      <c r="M25" s="8"/>
      <c r="N25" s="8"/>
      <c r="O25" s="8"/>
      <c r="P25" s="8"/>
      <c r="Q25" s="8">
        <v>137</v>
      </c>
      <c r="R25" s="8">
        <v>27.4</v>
      </c>
      <c r="S25" s="6">
        <f t="shared" si="1"/>
        <v>164.4</v>
      </c>
      <c r="T25" s="10" t="s">
        <v>105</v>
      </c>
    </row>
    <row r="26" spans="1:20" x14ac:dyDescent="0.35">
      <c r="A26" s="10"/>
      <c r="B26" s="55">
        <v>44459</v>
      </c>
      <c r="C26" s="10" t="s">
        <v>54</v>
      </c>
      <c r="D26" s="10" t="s">
        <v>23</v>
      </c>
      <c r="E26" s="40">
        <v>101370</v>
      </c>
      <c r="F26" s="41"/>
      <c r="G26" s="41">
        <v>200</v>
      </c>
      <c r="H26" s="41"/>
      <c r="I26" s="41"/>
      <c r="J26" s="41"/>
      <c r="K26" s="41"/>
      <c r="L26" s="41"/>
      <c r="M26" s="8"/>
      <c r="N26" s="8"/>
      <c r="O26" s="8"/>
      <c r="P26" s="8"/>
      <c r="Q26" s="8"/>
      <c r="R26" s="8">
        <v>40</v>
      </c>
      <c r="S26" s="6">
        <f t="shared" si="1"/>
        <v>240</v>
      </c>
      <c r="T26" s="10" t="s">
        <v>105</v>
      </c>
    </row>
    <row r="27" spans="1:20" x14ac:dyDescent="0.35">
      <c r="A27" s="10"/>
      <c r="B27" s="56">
        <v>44554</v>
      </c>
      <c r="C27" s="10" t="s">
        <v>86</v>
      </c>
      <c r="D27" s="10" t="s">
        <v>41</v>
      </c>
      <c r="E27" s="40">
        <v>101371</v>
      </c>
      <c r="F27" s="41"/>
      <c r="G27" s="41"/>
      <c r="H27" s="41"/>
      <c r="I27" s="41"/>
      <c r="J27" s="41"/>
      <c r="K27" s="41"/>
      <c r="L27" s="41"/>
      <c r="M27" s="8"/>
      <c r="N27" s="8"/>
      <c r="O27" s="8"/>
      <c r="P27" s="8"/>
      <c r="Q27" s="8">
        <v>250</v>
      </c>
      <c r="R27" s="8">
        <v>50</v>
      </c>
      <c r="S27" s="6">
        <f t="shared" si="1"/>
        <v>300</v>
      </c>
      <c r="T27" s="10" t="s">
        <v>105</v>
      </c>
    </row>
    <row r="28" spans="1:20" x14ac:dyDescent="0.35">
      <c r="A28" s="10"/>
      <c r="B28" s="56">
        <v>44215</v>
      </c>
      <c r="C28" s="10" t="s">
        <v>87</v>
      </c>
      <c r="D28" s="10" t="s">
        <v>63</v>
      </c>
      <c r="E28" s="40">
        <v>101372</v>
      </c>
      <c r="F28" s="41"/>
      <c r="G28" s="41"/>
      <c r="H28" s="41"/>
      <c r="I28" s="41"/>
      <c r="J28" s="41"/>
      <c r="K28" s="41"/>
      <c r="L28" s="41">
        <v>55</v>
      </c>
      <c r="M28" s="8"/>
      <c r="N28" s="8"/>
      <c r="O28" s="8"/>
      <c r="P28" s="8"/>
      <c r="Q28" s="8"/>
      <c r="R28" s="8"/>
      <c r="S28" s="6">
        <f t="shared" si="1"/>
        <v>55</v>
      </c>
      <c r="T28" s="10" t="s">
        <v>105</v>
      </c>
    </row>
    <row r="29" spans="1:20" x14ac:dyDescent="0.35">
      <c r="A29" s="10"/>
      <c r="B29" s="56">
        <v>44215</v>
      </c>
      <c r="C29" s="10" t="s">
        <v>88</v>
      </c>
      <c r="D29" s="10" t="s">
        <v>89</v>
      </c>
      <c r="E29" s="40">
        <v>101373</v>
      </c>
      <c r="F29" s="41"/>
      <c r="G29" s="41">
        <v>160</v>
      </c>
      <c r="H29" s="41"/>
      <c r="I29" s="41"/>
      <c r="J29" s="41"/>
      <c r="K29" s="41"/>
      <c r="L29" s="41"/>
      <c r="M29" s="8"/>
      <c r="N29" s="8"/>
      <c r="O29" s="8"/>
      <c r="P29" s="8"/>
      <c r="Q29" s="8"/>
      <c r="R29" s="8"/>
      <c r="S29" s="6">
        <f t="shared" si="1"/>
        <v>160</v>
      </c>
      <c r="T29" s="10" t="s">
        <v>105</v>
      </c>
    </row>
    <row r="30" spans="1:20" x14ac:dyDescent="0.35">
      <c r="A30" s="10"/>
      <c r="B30" s="55">
        <v>44221</v>
      </c>
      <c r="C30" s="10" t="s">
        <v>60</v>
      </c>
      <c r="D30" s="10" t="s">
        <v>61</v>
      </c>
      <c r="E30" s="40">
        <v>101374</v>
      </c>
      <c r="F30" s="41"/>
      <c r="G30" s="41"/>
      <c r="H30" s="41"/>
      <c r="I30" s="41"/>
      <c r="J30" s="41"/>
      <c r="K30" s="41"/>
      <c r="L30" s="41"/>
      <c r="M30" s="8"/>
      <c r="N30" s="8"/>
      <c r="O30" s="8"/>
      <c r="P30" s="8">
        <v>1005</v>
      </c>
      <c r="Q30" s="8">
        <v>610</v>
      </c>
      <c r="R30" s="8"/>
      <c r="S30" s="6">
        <f t="shared" si="1"/>
        <v>1615</v>
      </c>
      <c r="T30" s="10" t="s">
        <v>105</v>
      </c>
    </row>
    <row r="31" spans="1:20" x14ac:dyDescent="0.35">
      <c r="A31" s="10"/>
      <c r="B31" s="56">
        <v>44238</v>
      </c>
      <c r="C31" s="10" t="s">
        <v>28</v>
      </c>
      <c r="D31" s="10" t="s">
        <v>92</v>
      </c>
      <c r="E31" s="40">
        <v>101375</v>
      </c>
      <c r="F31" s="41"/>
      <c r="G31" s="41">
        <v>67.5</v>
      </c>
      <c r="H31" s="41"/>
      <c r="I31" s="41"/>
      <c r="J31" s="41"/>
      <c r="K31" s="41"/>
      <c r="L31" s="41"/>
      <c r="M31" s="8"/>
      <c r="N31" s="8"/>
      <c r="O31" s="8"/>
      <c r="P31" s="8"/>
      <c r="Q31" s="8"/>
      <c r="R31" s="8">
        <v>13.5</v>
      </c>
      <c r="S31" s="6">
        <f t="shared" si="1"/>
        <v>81</v>
      </c>
      <c r="T31" s="10" t="s">
        <v>105</v>
      </c>
    </row>
    <row r="32" spans="1:20" x14ac:dyDescent="0.35">
      <c r="A32" s="10"/>
      <c r="B32" s="56">
        <v>44648</v>
      </c>
      <c r="C32" s="10" t="s">
        <v>93</v>
      </c>
      <c r="D32" s="10" t="s">
        <v>94</v>
      </c>
      <c r="E32" s="40">
        <v>101376</v>
      </c>
      <c r="F32" s="41"/>
      <c r="G32" s="41"/>
      <c r="H32" s="41"/>
      <c r="I32" s="41"/>
      <c r="J32" s="41"/>
      <c r="K32" s="41"/>
      <c r="L32" s="41"/>
      <c r="M32" s="8"/>
      <c r="N32" s="8">
        <v>960</v>
      </c>
      <c r="O32" s="8"/>
      <c r="P32" s="8"/>
      <c r="Q32" s="8"/>
      <c r="R32" s="8"/>
      <c r="S32" s="6">
        <f t="shared" si="1"/>
        <v>960</v>
      </c>
      <c r="T32" s="10" t="s">
        <v>106</v>
      </c>
    </row>
    <row r="33" spans="1:20" x14ac:dyDescent="0.35">
      <c r="A33" s="10"/>
      <c r="B33" s="56">
        <v>44342</v>
      </c>
      <c r="C33" s="10" t="s">
        <v>29</v>
      </c>
      <c r="D33" s="10" t="s">
        <v>37</v>
      </c>
      <c r="E33" s="40" t="s">
        <v>24</v>
      </c>
      <c r="F33" s="41"/>
      <c r="G33" s="41"/>
      <c r="H33" s="41"/>
      <c r="I33" s="41"/>
      <c r="J33" s="41"/>
      <c r="K33" s="41"/>
      <c r="L33" s="41">
        <v>30</v>
      </c>
      <c r="M33" s="8"/>
      <c r="N33" s="8"/>
      <c r="O33" s="8"/>
      <c r="P33" s="8"/>
      <c r="Q33" s="8"/>
      <c r="R33" s="8"/>
      <c r="S33" s="6">
        <f t="shared" si="1"/>
        <v>30</v>
      </c>
      <c r="T33" s="10" t="s">
        <v>105</v>
      </c>
    </row>
    <row r="34" spans="1:20" x14ac:dyDescent="0.35">
      <c r="A34" s="10"/>
      <c r="B34" s="55">
        <v>44348</v>
      </c>
      <c r="C34" s="10" t="s">
        <v>56</v>
      </c>
      <c r="D34" s="10" t="s">
        <v>21</v>
      </c>
      <c r="E34" s="40" t="s">
        <v>31</v>
      </c>
      <c r="F34" s="41"/>
      <c r="G34" s="41"/>
      <c r="H34" s="41"/>
      <c r="I34" s="41"/>
      <c r="J34" s="41"/>
      <c r="K34" s="41"/>
      <c r="L34" s="41">
        <v>30</v>
      </c>
      <c r="M34" s="8"/>
      <c r="N34" s="8"/>
      <c r="O34" s="8"/>
      <c r="P34" s="8"/>
      <c r="Q34" s="8"/>
      <c r="R34" s="8"/>
      <c r="S34" s="6">
        <f t="shared" si="1"/>
        <v>30</v>
      </c>
      <c r="T34" s="10" t="s">
        <v>105</v>
      </c>
    </row>
    <row r="35" spans="1:20" x14ac:dyDescent="0.35">
      <c r="A35" s="10"/>
      <c r="B35" s="39"/>
      <c r="C35" s="10"/>
      <c r="D35" s="10"/>
      <c r="E35" s="40"/>
      <c r="F35" s="41"/>
      <c r="G35" s="41"/>
      <c r="H35" s="41"/>
      <c r="I35" s="41"/>
      <c r="J35" s="41"/>
      <c r="K35" s="41"/>
      <c r="L35" s="41"/>
      <c r="M35" s="8"/>
      <c r="N35" s="8"/>
      <c r="O35" s="8"/>
      <c r="P35" s="8"/>
      <c r="Q35" s="8"/>
      <c r="R35" s="8"/>
      <c r="S35" s="9"/>
      <c r="T35" s="3"/>
    </row>
    <row r="36" spans="1:20" x14ac:dyDescent="0.35">
      <c r="A36" s="10"/>
      <c r="B36" s="10"/>
      <c r="C36" s="10"/>
      <c r="D36" s="10"/>
      <c r="E36" s="40"/>
      <c r="F36" s="41"/>
      <c r="G36" s="41"/>
      <c r="H36" s="41"/>
      <c r="I36" s="41"/>
      <c r="J36" s="41"/>
      <c r="K36" s="41"/>
      <c r="L36" s="41"/>
      <c r="M36" s="8"/>
      <c r="N36" s="8"/>
      <c r="O36" s="8"/>
      <c r="P36" s="8"/>
      <c r="Q36" s="8"/>
      <c r="R36" s="8"/>
      <c r="S36" s="9"/>
      <c r="T36" s="3"/>
    </row>
    <row r="37" spans="1:20" x14ac:dyDescent="0.35">
      <c r="A37" s="10"/>
      <c r="B37" s="10"/>
      <c r="C37" s="10"/>
      <c r="D37" s="10"/>
      <c r="E37" s="40"/>
      <c r="F37" s="39"/>
      <c r="G37" s="39"/>
      <c r="H37" s="39"/>
      <c r="I37" s="39"/>
      <c r="J37" s="39"/>
      <c r="K37" s="39"/>
      <c r="L37" s="39"/>
      <c r="M37" s="10"/>
      <c r="N37" s="10"/>
      <c r="O37" s="10"/>
      <c r="P37" s="10"/>
      <c r="Q37" s="10"/>
      <c r="R37" s="10"/>
      <c r="S37" s="9"/>
      <c r="T37" s="3"/>
    </row>
    <row r="38" spans="1:20" x14ac:dyDescent="0.35">
      <c r="A38" s="10"/>
      <c r="B38" s="10"/>
      <c r="C38" s="10"/>
      <c r="D38" s="10"/>
      <c r="E38" s="40"/>
      <c r="F38" s="41"/>
      <c r="G38" s="41"/>
      <c r="H38" s="41"/>
      <c r="I38" s="41"/>
      <c r="J38" s="41"/>
      <c r="K38" s="41"/>
      <c r="L38" s="43"/>
      <c r="M38" s="26"/>
      <c r="N38" s="26"/>
      <c r="O38" s="26"/>
      <c r="P38" s="26"/>
      <c r="Q38" s="26"/>
      <c r="R38" s="26"/>
      <c r="S38" s="9"/>
      <c r="T38" s="9"/>
    </row>
    <row r="39" spans="1:20" x14ac:dyDescent="0.35">
      <c r="A39" s="10"/>
      <c r="B39" s="39"/>
      <c r="C39" s="10"/>
      <c r="D39" s="10"/>
      <c r="E39" s="40"/>
      <c r="F39" s="44"/>
      <c r="G39" s="44"/>
      <c r="H39" s="44"/>
      <c r="I39" s="44"/>
      <c r="J39" s="44"/>
      <c r="K39" s="44"/>
      <c r="L39" s="44"/>
      <c r="M39" s="11"/>
      <c r="N39" s="11"/>
      <c r="O39" s="11"/>
      <c r="P39" s="11"/>
      <c r="Q39" s="11"/>
      <c r="R39" s="11"/>
      <c r="S39" s="9"/>
      <c r="T39" s="3"/>
    </row>
    <row r="40" spans="1:20" x14ac:dyDescent="0.35">
      <c r="A40" s="10"/>
      <c r="B40" s="10"/>
      <c r="C40" s="10"/>
      <c r="D40" s="10"/>
      <c r="E40" s="40"/>
      <c r="F40" s="44"/>
      <c r="G40" s="44"/>
      <c r="H40" s="44"/>
      <c r="I40" s="44"/>
      <c r="J40" s="44"/>
      <c r="K40" s="44"/>
      <c r="L40" s="44"/>
      <c r="M40" s="11"/>
      <c r="N40" s="11"/>
      <c r="O40" s="11"/>
      <c r="P40" s="11"/>
      <c r="Q40" s="11"/>
      <c r="R40" s="11"/>
      <c r="S40" s="9"/>
      <c r="T40" s="3"/>
    </row>
    <row r="41" spans="1:20" x14ac:dyDescent="0.35">
      <c r="A41" s="10"/>
      <c r="B41" s="10"/>
      <c r="C41" s="10"/>
      <c r="D41" s="10"/>
      <c r="E41" s="40"/>
      <c r="F41" s="44"/>
      <c r="G41" s="44"/>
      <c r="H41" s="44"/>
      <c r="I41" s="44"/>
      <c r="J41" s="44"/>
      <c r="K41" s="44"/>
      <c r="L41" s="44"/>
      <c r="M41" s="11"/>
      <c r="N41" s="11"/>
      <c r="O41" s="11"/>
      <c r="P41" s="11"/>
      <c r="Q41" s="11"/>
      <c r="R41" s="11"/>
      <c r="S41" s="9"/>
      <c r="T41" s="3"/>
    </row>
    <row r="42" spans="1:20" x14ac:dyDescent="0.35">
      <c r="A42" s="10"/>
      <c r="B42" s="10"/>
      <c r="C42" s="10"/>
      <c r="D42" s="10"/>
      <c r="E42" s="40"/>
      <c r="F42" s="44"/>
      <c r="G42" s="44"/>
      <c r="H42" s="44"/>
      <c r="I42" s="44"/>
      <c r="J42" s="44"/>
      <c r="K42" s="44"/>
      <c r="L42" s="44"/>
      <c r="M42" s="11"/>
      <c r="N42" s="11"/>
      <c r="O42" s="11"/>
      <c r="P42" s="11"/>
      <c r="Q42" s="11"/>
      <c r="R42" s="11"/>
      <c r="S42" s="9"/>
      <c r="T42" s="3"/>
    </row>
    <row r="43" spans="1:20" x14ac:dyDescent="0.35">
      <c r="A43" s="10"/>
      <c r="B43" s="10"/>
      <c r="C43" s="10"/>
      <c r="D43" s="10"/>
      <c r="E43" s="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9"/>
      <c r="T43" s="3"/>
    </row>
    <row r="44" spans="1:20" x14ac:dyDescent="0.35">
      <c r="A44" s="10"/>
      <c r="B44" s="3"/>
      <c r="C44" s="10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10"/>
    </row>
    <row r="45" spans="1:20" x14ac:dyDescent="0.35">
      <c r="A45" s="10"/>
      <c r="B45" s="10"/>
      <c r="C45" s="10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>
        <f t="shared" ref="S5:S50" si="2">SUM($F45:$R45)</f>
        <v>0</v>
      </c>
      <c r="T45" s="10"/>
    </row>
    <row r="46" spans="1:20" x14ac:dyDescent="0.35">
      <c r="A46" s="10"/>
      <c r="B46" s="34"/>
      <c r="C46" s="10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>
        <f t="shared" si="2"/>
        <v>0</v>
      </c>
      <c r="T46" s="10"/>
    </row>
    <row r="47" spans="1:20" x14ac:dyDescent="0.35">
      <c r="A47" s="10"/>
      <c r="B47" s="10"/>
      <c r="C47" s="10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>
        <f t="shared" si="2"/>
        <v>0</v>
      </c>
      <c r="T47" s="10"/>
    </row>
    <row r="48" spans="1:20" x14ac:dyDescent="0.35">
      <c r="A48" s="10"/>
      <c r="B48" s="10"/>
      <c r="C48" s="10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>
        <f t="shared" si="2"/>
        <v>0</v>
      </c>
      <c r="T48" s="10"/>
    </row>
    <row r="49" spans="1:20" x14ac:dyDescent="0.35">
      <c r="A49" s="10"/>
      <c r="B49" s="10"/>
      <c r="C49" s="10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>
        <f t="shared" si="2"/>
        <v>0</v>
      </c>
      <c r="T49" s="10"/>
    </row>
    <row r="50" spans="1:20" x14ac:dyDescent="0.35">
      <c r="A50" s="10"/>
      <c r="B50" s="10"/>
      <c r="C50" s="10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>
        <f t="shared" si="2"/>
        <v>0</v>
      </c>
      <c r="T50" s="10"/>
    </row>
    <row r="51" spans="1:20" x14ac:dyDescent="0.35">
      <c r="A51" s="10"/>
      <c r="B51" s="10"/>
      <c r="C51" s="10"/>
      <c r="D51" s="10"/>
      <c r="E51" s="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9"/>
      <c r="T51" s="10"/>
    </row>
    <row r="52" spans="1:20" x14ac:dyDescent="0.35">
      <c r="B52" s="10"/>
      <c r="R52" s="13" t="s">
        <v>5</v>
      </c>
      <c r="S52" s="14">
        <f>SUM($S$4:$S$50)</f>
        <v>11477.13</v>
      </c>
    </row>
    <row r="53" spans="1:20" x14ac:dyDescent="0.35">
      <c r="B53" s="10"/>
      <c r="R53" s="13" t="s">
        <v>35</v>
      </c>
      <c r="S53" s="14">
        <v>1716.4</v>
      </c>
    </row>
    <row r="55" spans="1:20" x14ac:dyDescent="0.35">
      <c r="M55" s="36"/>
      <c r="N55" s="35"/>
      <c r="O55" s="35"/>
      <c r="P55" s="35"/>
      <c r="Q55" s="51" t="s">
        <v>18</v>
      </c>
      <c r="R55" s="51"/>
      <c r="S55" s="12">
        <f>S52-S53</f>
        <v>9760.73</v>
      </c>
    </row>
  </sheetData>
  <mergeCells count="2">
    <mergeCell ref="B2:C2"/>
    <mergeCell ref="Q55:R55"/>
  </mergeCells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0"/>
  <sheetViews>
    <sheetView topLeftCell="A16" workbookViewId="0">
      <selection activeCell="E20" sqref="E20"/>
    </sheetView>
  </sheetViews>
  <sheetFormatPr defaultRowHeight="14.5" x14ac:dyDescent="0.35"/>
  <cols>
    <col min="1" max="1" width="14" customWidth="1"/>
    <col min="2" max="2" width="16" bestFit="1" customWidth="1"/>
    <col min="3" max="3" width="26.36328125" customWidth="1"/>
    <col min="4" max="4" width="23.1796875" bestFit="1" customWidth="1"/>
    <col min="5" max="5" width="14.453125" customWidth="1"/>
  </cols>
  <sheetData>
    <row r="1" spans="1:6" x14ac:dyDescent="0.35">
      <c r="A1" s="53" t="s">
        <v>6</v>
      </c>
      <c r="B1" s="53"/>
      <c r="C1" s="53"/>
      <c r="D1" s="53"/>
      <c r="E1" s="53"/>
    </row>
    <row r="2" spans="1:6" ht="15.5" x14ac:dyDescent="0.35">
      <c r="A2" s="1"/>
      <c r="B2" s="1" t="s">
        <v>7</v>
      </c>
      <c r="C2" s="1" t="s">
        <v>8</v>
      </c>
      <c r="D2" s="1" t="s">
        <v>9</v>
      </c>
      <c r="E2" s="1" t="s">
        <v>4</v>
      </c>
    </row>
    <row r="3" spans="1:6" x14ac:dyDescent="0.35">
      <c r="A3" s="2" t="s">
        <v>4</v>
      </c>
      <c r="B3" s="54"/>
      <c r="C3" s="54"/>
      <c r="D3" s="47">
        <f>(SUM(D5:D23))</f>
        <v>26473.050000000003</v>
      </c>
      <c r="E3" s="2"/>
    </row>
    <row r="4" spans="1:6" x14ac:dyDescent="0.35">
      <c r="A4" s="3"/>
      <c r="B4" s="4"/>
      <c r="C4" s="4"/>
      <c r="D4" s="16"/>
      <c r="E4" s="3"/>
    </row>
    <row r="5" spans="1:6" x14ac:dyDescent="0.35">
      <c r="A5" s="10"/>
      <c r="B5" s="3" t="s">
        <v>99</v>
      </c>
      <c r="C5" s="3" t="s">
        <v>25</v>
      </c>
      <c r="D5" s="9">
        <v>11000</v>
      </c>
      <c r="E5" s="9">
        <f>SUM(D5)</f>
        <v>11000</v>
      </c>
      <c r="F5" t="s">
        <v>30</v>
      </c>
    </row>
    <row r="6" spans="1:6" x14ac:dyDescent="0.35">
      <c r="A6" s="10"/>
      <c r="B6" s="3" t="s">
        <v>97</v>
      </c>
      <c r="C6" s="3" t="s">
        <v>39</v>
      </c>
      <c r="D6" s="9">
        <v>307.31</v>
      </c>
      <c r="E6" s="9">
        <v>307.31</v>
      </c>
      <c r="F6" t="s">
        <v>30</v>
      </c>
    </row>
    <row r="7" spans="1:6" x14ac:dyDescent="0.35">
      <c r="A7" s="10"/>
      <c r="B7" s="3" t="s">
        <v>96</v>
      </c>
      <c r="C7" s="3" t="s">
        <v>38</v>
      </c>
      <c r="D7" s="9">
        <v>710.17</v>
      </c>
      <c r="E7" s="9">
        <v>710.17</v>
      </c>
      <c r="F7" t="s">
        <v>30</v>
      </c>
    </row>
    <row r="8" spans="1:6" x14ac:dyDescent="0.35">
      <c r="A8" s="10"/>
      <c r="B8" s="3"/>
      <c r="C8" s="3"/>
      <c r="D8" s="9"/>
      <c r="E8" s="9"/>
    </row>
    <row r="9" spans="1:6" x14ac:dyDescent="0.35">
      <c r="A9" s="10"/>
      <c r="B9" s="3"/>
      <c r="C9" s="3"/>
      <c r="D9" s="9"/>
      <c r="E9" s="9"/>
    </row>
    <row r="10" spans="1:6" x14ac:dyDescent="0.35">
      <c r="A10" s="10"/>
      <c r="B10" s="3" t="s">
        <v>98</v>
      </c>
      <c r="C10" s="3" t="s">
        <v>25</v>
      </c>
      <c r="D10" s="9">
        <v>11000</v>
      </c>
      <c r="E10" s="9">
        <v>11000</v>
      </c>
      <c r="F10" t="s">
        <v>30</v>
      </c>
    </row>
    <row r="11" spans="1:6" x14ac:dyDescent="0.35">
      <c r="A11" s="10"/>
      <c r="B11" s="3"/>
      <c r="C11" s="3"/>
      <c r="D11" s="9"/>
      <c r="E11" s="9"/>
      <c r="F11" t="s">
        <v>30</v>
      </c>
    </row>
    <row r="12" spans="1:6" x14ac:dyDescent="0.35">
      <c r="A12" s="10"/>
      <c r="B12" s="3"/>
      <c r="C12" s="3"/>
      <c r="D12" s="9"/>
      <c r="E12" s="9"/>
    </row>
    <row r="13" spans="1:6" x14ac:dyDescent="0.35">
      <c r="A13" s="10"/>
      <c r="B13" s="3" t="s">
        <v>95</v>
      </c>
      <c r="C13" s="3" t="s">
        <v>44</v>
      </c>
      <c r="D13" s="9">
        <v>1</v>
      </c>
      <c r="E13" s="9">
        <v>1</v>
      </c>
      <c r="F13" t="s">
        <v>30</v>
      </c>
    </row>
    <row r="14" spans="1:6" x14ac:dyDescent="0.35">
      <c r="A14" s="10"/>
      <c r="B14" s="3" t="s">
        <v>100</v>
      </c>
      <c r="C14" s="3" t="s">
        <v>101</v>
      </c>
      <c r="D14" s="9">
        <v>50</v>
      </c>
      <c r="E14" s="9">
        <v>50</v>
      </c>
      <c r="F14" t="s">
        <v>30</v>
      </c>
    </row>
    <row r="15" spans="1:6" x14ac:dyDescent="0.35">
      <c r="A15" s="10"/>
      <c r="B15" s="3"/>
      <c r="C15" s="3"/>
      <c r="D15" s="9"/>
      <c r="E15" s="9"/>
    </row>
    <row r="16" spans="1:6" x14ac:dyDescent="0.35">
      <c r="A16" s="10"/>
      <c r="B16" s="3" t="s">
        <v>40</v>
      </c>
      <c r="C16" s="3" t="s">
        <v>45</v>
      </c>
      <c r="D16" s="9">
        <v>0.36</v>
      </c>
      <c r="E16" s="9">
        <v>0.36</v>
      </c>
    </row>
    <row r="17" spans="1:5" x14ac:dyDescent="0.35">
      <c r="A17" s="10"/>
      <c r="B17" s="3" t="s">
        <v>46</v>
      </c>
      <c r="C17" s="3" t="s">
        <v>45</v>
      </c>
      <c r="D17" s="9">
        <v>0.04</v>
      </c>
      <c r="E17" s="9">
        <v>0.04</v>
      </c>
    </row>
    <row r="18" spans="1:5" x14ac:dyDescent="0.35">
      <c r="A18" s="10"/>
      <c r="B18" s="3"/>
      <c r="C18" s="3"/>
      <c r="D18" s="9"/>
      <c r="E18" s="9"/>
    </row>
    <row r="19" spans="1:5" x14ac:dyDescent="0.35">
      <c r="A19" s="10"/>
      <c r="B19" s="3" t="s">
        <v>103</v>
      </c>
      <c r="C19" s="3" t="s">
        <v>104</v>
      </c>
      <c r="D19" s="9">
        <v>3404.17</v>
      </c>
      <c r="E19" s="9">
        <v>3404.17</v>
      </c>
    </row>
    <row r="20" spans="1:5" x14ac:dyDescent="0.35">
      <c r="A20" s="10"/>
      <c r="B20" s="3"/>
      <c r="C20" s="3"/>
      <c r="D20" s="9"/>
      <c r="E20" s="9"/>
    </row>
    <row r="21" spans="1:5" x14ac:dyDescent="0.35">
      <c r="A21" s="10"/>
      <c r="B21" s="3"/>
      <c r="C21" s="3"/>
      <c r="D21" s="9"/>
      <c r="E21" s="9"/>
    </row>
    <row r="22" spans="1:5" x14ac:dyDescent="0.35">
      <c r="A22" s="10"/>
      <c r="B22" s="3"/>
      <c r="C22" s="3"/>
      <c r="D22" s="9"/>
      <c r="E22" s="9"/>
    </row>
    <row r="23" spans="1:5" x14ac:dyDescent="0.35">
      <c r="A23" s="10"/>
      <c r="B23" s="3"/>
      <c r="C23" s="3"/>
      <c r="D23" s="9"/>
      <c r="E23" s="9"/>
    </row>
    <row r="24" spans="1:5" x14ac:dyDescent="0.35">
      <c r="B24" s="33"/>
      <c r="C24" s="33"/>
      <c r="D24" s="28" t="s">
        <v>5</v>
      </c>
      <c r="E24" s="29">
        <f>SUM($E$5:$E$23)</f>
        <v>26473.050000000003</v>
      </c>
    </row>
    <row r="25" spans="1:5" x14ac:dyDescent="0.35">
      <c r="B25" s="33"/>
      <c r="C25" s="31"/>
      <c r="D25" s="31"/>
      <c r="E25" s="30"/>
    </row>
    <row r="26" spans="1:5" x14ac:dyDescent="0.35">
      <c r="B26" s="33"/>
      <c r="C26" s="32"/>
      <c r="D26" s="32"/>
      <c r="E26" s="15"/>
    </row>
    <row r="27" spans="1:5" x14ac:dyDescent="0.35">
      <c r="C27" s="32"/>
      <c r="D27" s="32"/>
      <c r="E27" s="27"/>
    </row>
    <row r="28" spans="1:5" x14ac:dyDescent="0.35">
      <c r="C28" s="32"/>
      <c r="D28" s="32"/>
      <c r="E28" s="15"/>
    </row>
    <row r="29" spans="1:5" x14ac:dyDescent="0.35">
      <c r="C29" s="52"/>
      <c r="D29" s="52"/>
      <c r="E29" s="15"/>
    </row>
    <row r="30" spans="1:5" x14ac:dyDescent="0.35">
      <c r="C30" s="52"/>
      <c r="D30" s="52"/>
      <c r="E30" s="15"/>
    </row>
  </sheetData>
  <mergeCells count="4">
    <mergeCell ref="C30:D30"/>
    <mergeCell ref="A1:E1"/>
    <mergeCell ref="B3:C3"/>
    <mergeCell ref="C29:D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1"/>
  <sheetViews>
    <sheetView tabSelected="1" topLeftCell="A10" workbookViewId="0">
      <selection activeCell="C19" sqref="C19"/>
    </sheetView>
  </sheetViews>
  <sheetFormatPr defaultRowHeight="14.5" x14ac:dyDescent="0.35"/>
  <cols>
    <col min="1" max="1" width="44.1796875" customWidth="1"/>
    <col min="2" max="2" width="26.7265625" customWidth="1"/>
    <col min="3" max="3" width="30.54296875" customWidth="1"/>
  </cols>
  <sheetData>
    <row r="1" spans="1:4" x14ac:dyDescent="0.35">
      <c r="A1" s="48"/>
      <c r="B1" s="48" t="s">
        <v>16</v>
      </c>
      <c r="C1" s="18"/>
      <c r="D1" s="18"/>
    </row>
    <row r="2" spans="1:4" x14ac:dyDescent="0.35">
      <c r="A2" s="10" t="s">
        <v>57</v>
      </c>
      <c r="B2" s="38">
        <v>55880.34</v>
      </c>
      <c r="C2" s="21"/>
    </row>
    <row r="3" spans="1:4" x14ac:dyDescent="0.35">
      <c r="A3" s="10" t="s">
        <v>47</v>
      </c>
      <c r="B3" s="12">
        <f>Income!E24</f>
        <v>26473.050000000003</v>
      </c>
      <c r="C3" s="21"/>
    </row>
    <row r="4" spans="1:4" x14ac:dyDescent="0.35">
      <c r="A4" s="10" t="s">
        <v>48</v>
      </c>
      <c r="B4" s="12">
        <f>B3+B2</f>
        <v>82353.39</v>
      </c>
      <c r="C4" s="21"/>
    </row>
    <row r="5" spans="1:4" x14ac:dyDescent="0.35">
      <c r="A5" s="10" t="s">
        <v>49</v>
      </c>
      <c r="B5" s="12">
        <f>Expenditure!S2</f>
        <v>11477.13</v>
      </c>
      <c r="C5" s="21"/>
    </row>
    <row r="6" spans="1:4" x14ac:dyDescent="0.35">
      <c r="A6" s="20" t="s">
        <v>50</v>
      </c>
      <c r="B6" s="12">
        <f>B4-B5</f>
        <v>70876.259999999995</v>
      </c>
      <c r="C6" s="37"/>
      <c r="D6" s="33"/>
    </row>
    <row r="7" spans="1:4" x14ac:dyDescent="0.35">
      <c r="C7" s="37"/>
      <c r="D7" s="33"/>
    </row>
    <row r="8" spans="1:4" x14ac:dyDescent="0.35">
      <c r="C8" s="37"/>
      <c r="D8" s="33"/>
    </row>
    <row r="9" spans="1:4" x14ac:dyDescent="0.35">
      <c r="C9" s="37"/>
      <c r="D9" s="33"/>
    </row>
    <row r="10" spans="1:4" x14ac:dyDescent="0.35">
      <c r="C10" s="37"/>
      <c r="D10" s="33"/>
    </row>
    <row r="11" spans="1:4" x14ac:dyDescent="0.35">
      <c r="C11" s="37"/>
      <c r="D11" s="33"/>
    </row>
    <row r="12" spans="1:4" x14ac:dyDescent="0.35">
      <c r="A12" s="20" t="s">
        <v>51</v>
      </c>
      <c r="B12" s="20" t="s">
        <v>9</v>
      </c>
      <c r="C12" s="37"/>
      <c r="D12" s="33"/>
    </row>
    <row r="13" spans="1:4" x14ac:dyDescent="0.35">
      <c r="A13" s="10" t="s">
        <v>102</v>
      </c>
      <c r="B13" s="38">
        <v>67880.95</v>
      </c>
      <c r="C13" s="37"/>
      <c r="D13" s="33"/>
    </row>
    <row r="14" spans="1:4" x14ac:dyDescent="0.35">
      <c r="A14" s="10" t="s">
        <v>52</v>
      </c>
      <c r="B14" s="38">
        <v>3742.68</v>
      </c>
      <c r="C14" s="37"/>
      <c r="D14" s="33"/>
    </row>
    <row r="15" spans="1:4" x14ac:dyDescent="0.35">
      <c r="A15" s="10" t="s">
        <v>53</v>
      </c>
      <c r="B15" s="3">
        <v>212.63</v>
      </c>
      <c r="C15" s="37"/>
      <c r="D15" s="33"/>
    </row>
    <row r="16" spans="1:4" x14ac:dyDescent="0.35">
      <c r="A16" s="20" t="s">
        <v>59</v>
      </c>
      <c r="B16" s="12">
        <v>960</v>
      </c>
      <c r="C16" s="33"/>
      <c r="D16" s="33"/>
    </row>
    <row r="17" spans="1:4" x14ac:dyDescent="0.35">
      <c r="A17" s="20" t="s">
        <v>58</v>
      </c>
      <c r="B17" s="12">
        <f>B13+B14+B15-B16</f>
        <v>70876.259999999995</v>
      </c>
      <c r="C17" s="35"/>
      <c r="D17" s="33"/>
    </row>
    <row r="18" spans="1:4" x14ac:dyDescent="0.35">
      <c r="B18" s="33"/>
      <c r="C18" s="33"/>
      <c r="D18" s="33"/>
    </row>
    <row r="19" spans="1:4" x14ac:dyDescent="0.35">
      <c r="A19" s="10"/>
      <c r="B19" s="12">
        <f>B17-B6</f>
        <v>0</v>
      </c>
      <c r="C19" s="35"/>
      <c r="D19" s="33"/>
    </row>
    <row r="20" spans="1:4" x14ac:dyDescent="0.35">
      <c r="A20" s="19"/>
      <c r="C20" s="36"/>
      <c r="D20" s="33"/>
    </row>
    <row r="21" spans="1:4" x14ac:dyDescent="0.35">
      <c r="C21" s="33"/>
      <c r="D21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</vt:lpstr>
      <vt:lpstr>Income</vt:lpstr>
      <vt:lpstr>receipts and payments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Sandra Wickens</cp:lastModifiedBy>
  <cp:lastPrinted>2022-04-20T11:20:11Z</cp:lastPrinted>
  <dcterms:created xsi:type="dcterms:W3CDTF">2013-05-06T18:18:37Z</dcterms:created>
  <dcterms:modified xsi:type="dcterms:W3CDTF">2022-04-20T12:01:08Z</dcterms:modified>
</cp:coreProperties>
</file>