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eckendon PC\Accounts\"/>
    </mc:Choice>
  </mc:AlternateContent>
  <xr:revisionPtr revIDLastSave="0" documentId="8_{5457092C-8286-4D2D-84C5-EA01A16E6209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Expenditure" sheetId="1" r:id="rId1"/>
    <sheet name="Income" sheetId="2" r:id="rId2"/>
    <sheet name="receipts and payments " sheetId="3" r:id="rId3"/>
  </sheets>
  <definedNames>
    <definedName name="_xlnm.Print_Area" localSheetId="0">Expenditure!$A$1:$T$45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H2" i="1"/>
  <c r="I2" i="1"/>
  <c r="J2" i="1"/>
  <c r="K2" i="1"/>
  <c r="L2" i="1"/>
  <c r="M2" i="1"/>
  <c r="N2" i="1"/>
  <c r="O2" i="1"/>
  <c r="P2" i="1"/>
  <c r="Q2" i="1"/>
  <c r="R2" i="1"/>
  <c r="F2" i="1"/>
  <c r="D14" i="2"/>
  <c r="E14" i="2" s="1"/>
  <c r="D13" i="2"/>
  <c r="E4" i="2"/>
  <c r="E5" i="2"/>
  <c r="E6" i="2"/>
  <c r="E7" i="2"/>
  <c r="E8" i="2"/>
  <c r="E9" i="2"/>
  <c r="E10" i="2"/>
  <c r="E13" i="2"/>
  <c r="E16" i="2"/>
  <c r="R23" i="1"/>
  <c r="R22" i="1"/>
  <c r="B17" i="3" l="1"/>
  <c r="S18" i="1"/>
  <c r="S19" i="1"/>
  <c r="S20" i="1"/>
  <c r="S21" i="1"/>
  <c r="S23" i="1"/>
  <c r="S24" i="1"/>
  <c r="S25" i="1"/>
  <c r="S26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3" i="1"/>
  <c r="S22" i="1"/>
  <c r="S2" i="1" l="1"/>
  <c r="D3" i="2"/>
  <c r="E3" i="2" s="1"/>
  <c r="S42" i="1" l="1"/>
  <c r="B5" i="3"/>
  <c r="S45" i="1" l="1"/>
  <c r="E21" i="2" l="1"/>
  <c r="B3" i="3" s="1"/>
  <c r="B4" i="3" s="1"/>
  <c r="B6" i="3" s="1"/>
  <c r="B19" i="3" s="1"/>
</calcChain>
</file>

<file path=xl/sharedStrings.xml><?xml version="1.0" encoding="utf-8"?>
<sst xmlns="http://schemas.openxmlformats.org/spreadsheetml/2006/main" count="128" uniqueCount="87">
  <si>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</si>
  <si>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</si>
  <si>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</si>
  <si>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</si>
  <si>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</si>
  <si>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</si>
  <si>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</si>
  <si>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</si>
  <si>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</si>
  <si>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</si>
  <si>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</si>
  <si>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</si>
  <si>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</si>
  <si>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</si>
  <si>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</si>
  <si>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</si>
  <si>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Amount </t>
  </si>
  <si>
    <t>To Whom Paid</t>
  </si>
  <si>
    <t>Total minus uncleared cheques</t>
  </si>
  <si>
    <t>Playingfield</t>
  </si>
  <si>
    <t>Playground</t>
  </si>
  <si>
    <t>Donation</t>
  </si>
  <si>
    <t>Checkendon PCC</t>
  </si>
  <si>
    <t>External Audit</t>
  </si>
  <si>
    <t>DD</t>
  </si>
  <si>
    <t>SODC Precept</t>
  </si>
  <si>
    <t>Village work</t>
  </si>
  <si>
    <t>OALC</t>
  </si>
  <si>
    <t>C&amp;M</t>
  </si>
  <si>
    <t>Chiltern Society</t>
  </si>
  <si>
    <t>SO</t>
  </si>
  <si>
    <t>Capital work</t>
  </si>
  <si>
    <t>please mark cleared cheques</t>
  </si>
  <si>
    <t>cleared Cheques</t>
  </si>
  <si>
    <t xml:space="preserve">Total Uncleared </t>
  </si>
  <si>
    <t>Zurich Municipal</t>
  </si>
  <si>
    <t>Subscription</t>
  </si>
  <si>
    <t>OCC Grass Cutting</t>
  </si>
  <si>
    <t>SODC CIL Payment</t>
  </si>
  <si>
    <t>Interest</t>
  </si>
  <si>
    <t>Woodcote Volunteers</t>
  </si>
  <si>
    <t>Business Acc</t>
  </si>
  <si>
    <t xml:space="preserve">Interest </t>
  </si>
  <si>
    <t>Add total receipts</t>
  </si>
  <si>
    <t>Income and last years balance</t>
  </si>
  <si>
    <t>Less total payments</t>
  </si>
  <si>
    <t>Balance carried f/wd</t>
  </si>
  <si>
    <t>Cumulative funds</t>
  </si>
  <si>
    <t>Landsale</t>
  </si>
  <si>
    <t>Business Saver</t>
  </si>
  <si>
    <t>Moore</t>
  </si>
  <si>
    <t>Oxfordshire Rural</t>
  </si>
  <si>
    <t>B/F</t>
  </si>
  <si>
    <t>TOTAL</t>
  </si>
  <si>
    <t>less uncleared cheques</t>
  </si>
  <si>
    <t>Work around village</t>
  </si>
  <si>
    <t>Maintenance</t>
  </si>
  <si>
    <t>Membership</t>
  </si>
  <si>
    <t>OPFA</t>
  </si>
  <si>
    <t>Insurance</t>
  </si>
  <si>
    <t>Donation to Parochial Church Council</t>
  </si>
  <si>
    <t>Simon Bexx</t>
  </si>
  <si>
    <t>Tractor Fuel</t>
  </si>
  <si>
    <t>Playsafety Ltd</t>
  </si>
  <si>
    <t>Playground Inspection</t>
  </si>
  <si>
    <t>Checkendon Village Hall</t>
  </si>
  <si>
    <t>Donations (non-s137)</t>
  </si>
  <si>
    <t>Current account</t>
  </si>
  <si>
    <t>HMRC - VAT refund</t>
  </si>
  <si>
    <t>Accountancy</t>
  </si>
  <si>
    <t>Malcolm Russ</t>
  </si>
  <si>
    <t>Internal Audit</t>
  </si>
  <si>
    <t>Harriett Waggett</t>
  </si>
  <si>
    <t>Champagne for Presentation</t>
  </si>
  <si>
    <t>Jubilee Expenses</t>
  </si>
  <si>
    <t>Norman Cox</t>
  </si>
  <si>
    <t>Picnic Table</t>
  </si>
  <si>
    <t>Alison Broadbridge</t>
  </si>
  <si>
    <t>Playground Trampoline</t>
  </si>
  <si>
    <t>Sarah Miller</t>
  </si>
  <si>
    <t>Timothy Corbishley</t>
  </si>
  <si>
    <t>Christmas Tree Decorations</t>
  </si>
  <si>
    <t>Remaining payment on Trampoline</t>
  </si>
  <si>
    <t>Hall Hire &amp; Public Toilet</t>
  </si>
  <si>
    <t>Community 1st Oxon</t>
  </si>
  <si>
    <t>cleared</t>
  </si>
  <si>
    <t>SODC Trampoline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</si>
</sst>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0" borderId="5" xfId="0" applyFont="1" applyBorder="1"/>
    <xf numFmtId="2" fontId="0" fillId="0" borderId="5" xfId="0" applyNumberFormat="1" applyBorder="1"/>
    <xf numFmtId="2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0" fillId="4" borderId="0" xfId="0" applyFill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17" fontId="0" fillId="0" borderId="1" xfId="0" applyNumberFormat="1" applyBorder="1"/>
    <xf numFmtId="2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0" fillId="3" borderId="1" xfId="0" applyNumberFormat="1" applyFill="1" applyBorder="1"/>
    <xf numFmtId="0" fontId="1" fillId="0" borderId="1" xfId="0" applyFont="1" applyBorder="1" applyAlignment="1">
      <alignment horizontal="left"/>
    </xf>
    <xf numFmtId="14" fontId="0" fillId="0" borderId="1" xfId="0" applyNumberFormat="1" applyBorder="1"/>
    <xf numFmtId="2" fontId="0" fillId="0" borderId="4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43" fontId="1" fillId="0" borderId="1" xfId="0" applyNumberFormat="1" applyFont="1" applyBorder="1" applyAlignment="1">
      <alignment horizontal="left"/>
    </xf>
    <xf numFmtId="43" fontId="0" fillId="0" borderId="1" xfId="0" applyNumberFormat="1" applyBorder="1"/>
    <xf numFmtId="43" fontId="1" fillId="0" borderId="1" xfId="0" applyNumberFormat="1" applyFont="1" applyBorder="1"/>
    <xf numFmtId="43" fontId="0" fillId="0" borderId="0" xfId="0" applyNumberFormat="1"/>
    <xf numFmtId="0" fontId="0" fillId="0" borderId="7" xfId="0" applyBorder="1"/>
    <xf numFmtId="2" fontId="1" fillId="0" borderId="1" xfId="0" applyNumberFormat="1" applyFont="1" applyBorder="1" applyAlignment="1">
      <alignment horizontal="right" vertical="top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C45"/>
  <sheetViews>
    <sheetView topLeftCell="B1" zoomScale="85" zoomScaleNormal="85" workbookViewId="0">
      <selection activeCell="N11" sqref="N11"/>
    </sheetView>
  </sheetViews>
  <sheetFormatPr defaultRowHeight="14.5" x14ac:dyDescent="0.35"/>
  <cols>
    <col min="1" max="1" width="11.36328125" hidden="1" customWidth="1"/>
    <col min="2" max="2" width="20.7265625" customWidth="1"/>
    <col min="3" max="3" width="20.81640625" bestFit="1" customWidth="1"/>
    <col min="4" max="4" width="32.54296875" customWidth="1"/>
    <col min="5" max="5" width="17.7265625" customWidth="1"/>
    <col min="6" max="8" width="12.7265625" customWidth="1"/>
    <col min="9" max="9" width="10.54296875" customWidth="1"/>
    <col min="10" max="10" width="17" customWidth="1"/>
    <col min="11" max="11" width="19.453125" customWidth="1"/>
    <col min="12" max="12" width="10.81640625" customWidth="1"/>
    <col min="13" max="13" width="14.1796875" customWidth="1"/>
    <col min="14" max="17" width="17.54296875" customWidth="1"/>
    <col min="18" max="18" width="14.7265625" customWidth="1"/>
    <col min="19" max="19" width="15.1796875" customWidth="1"/>
    <col min="20" max="20" width="14.81640625" customWidth="1"/>
  </cols>
  <sheetData>
    <row r="1" spans="1:81" ht="31.5" customHeight="1" x14ac:dyDescent="0.35">
      <c r="A1" s="1"/>
      <c r="B1" s="1" t="s">
        <v>0</v>
      </c>
      <c r="C1" s="1" t="s">
        <v>17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59</v>
      </c>
      <c r="I1" s="27" t="s">
        <v>66</v>
      </c>
      <c r="J1" s="1" t="s">
        <v>15</v>
      </c>
      <c r="K1" s="1" t="s">
        <v>56</v>
      </c>
      <c r="L1" s="1" t="s">
        <v>12</v>
      </c>
      <c r="M1" s="1" t="s">
        <v>14</v>
      </c>
      <c r="N1" s="1" t="s">
        <v>19</v>
      </c>
      <c r="O1" s="1" t="s">
        <v>31</v>
      </c>
      <c r="P1" s="1" t="s">
        <v>26</v>
      </c>
      <c r="Q1" s="1" t="s">
        <v>20</v>
      </c>
      <c r="R1" s="1" t="s">
        <v>13</v>
      </c>
      <c r="S1" s="1"/>
      <c r="T1" s="27" t="s">
        <v>33</v>
      </c>
      <c r="CC1" s="20"/>
    </row>
    <row r="2" spans="1:81" ht="29" x14ac:dyDescent="0.35">
      <c r="A2" s="17" t="s">
        <v>4</v>
      </c>
      <c r="B2" s="40"/>
      <c r="C2" s="41"/>
      <c r="D2" s="18"/>
      <c r="E2" s="18"/>
      <c r="F2" s="19">
        <f t="shared" ref="F2:S2" si="0">(SUM(F$3:F$41))</f>
        <v>0</v>
      </c>
      <c r="G2" s="19">
        <f t="shared" si="0"/>
        <v>543.97</v>
      </c>
      <c r="H2" s="19">
        <f t="shared" si="0"/>
        <v>862.2</v>
      </c>
      <c r="I2" s="19">
        <f t="shared" si="0"/>
        <v>220.89000000000001</v>
      </c>
      <c r="J2" s="19">
        <f t="shared" si="0"/>
        <v>3943.9500000000003</v>
      </c>
      <c r="K2" s="19">
        <f t="shared" si="0"/>
        <v>150</v>
      </c>
      <c r="L2" s="19">
        <f t="shared" si="0"/>
        <v>1045</v>
      </c>
      <c r="M2" s="19">
        <f t="shared" si="0"/>
        <v>250</v>
      </c>
      <c r="N2" s="19">
        <f t="shared" si="0"/>
        <v>111.67</v>
      </c>
      <c r="O2" s="19">
        <f t="shared" si="0"/>
        <v>0</v>
      </c>
      <c r="P2" s="19">
        <f t="shared" si="0"/>
        <v>2358</v>
      </c>
      <c r="Q2" s="19">
        <f t="shared" si="0"/>
        <v>1247.93</v>
      </c>
      <c r="R2" s="19">
        <f t="shared" si="0"/>
        <v>943.30000000000018</v>
      </c>
      <c r="S2" s="19">
        <f t="shared" si="0"/>
        <v>11676.91</v>
      </c>
      <c r="T2" s="28" t="s">
        <v>32</v>
      </c>
    </row>
    <row r="3" spans="1:81" x14ac:dyDescent="0.35">
      <c r="A3" s="3"/>
      <c r="B3" s="33">
        <v>44707</v>
      </c>
      <c r="C3" s="4" t="s">
        <v>29</v>
      </c>
      <c r="D3" s="4" t="s">
        <v>36</v>
      </c>
      <c r="E3" s="5" t="s">
        <v>24</v>
      </c>
      <c r="F3" s="6"/>
      <c r="G3" s="6"/>
      <c r="H3" s="6"/>
      <c r="I3" s="6"/>
      <c r="J3" s="6"/>
      <c r="K3" s="6"/>
      <c r="L3" s="32">
        <v>30</v>
      </c>
      <c r="M3" s="6"/>
      <c r="N3" s="6"/>
      <c r="O3" s="6"/>
      <c r="P3" s="6"/>
      <c r="Q3" s="6"/>
      <c r="R3" s="6"/>
      <c r="S3" s="6">
        <f>SUM(F3:R3)</f>
        <v>30</v>
      </c>
      <c r="T3" s="3" t="s">
        <v>85</v>
      </c>
    </row>
    <row r="4" spans="1:81" x14ac:dyDescent="0.35">
      <c r="A4" s="3"/>
      <c r="B4" s="31">
        <v>44713</v>
      </c>
      <c r="C4" s="3" t="s">
        <v>51</v>
      </c>
      <c r="D4" s="3" t="s">
        <v>21</v>
      </c>
      <c r="E4" s="7" t="s">
        <v>30</v>
      </c>
      <c r="F4" s="8"/>
      <c r="G4" s="8"/>
      <c r="H4" s="8"/>
      <c r="I4" s="8"/>
      <c r="J4" s="8"/>
      <c r="K4" s="8"/>
      <c r="L4" s="8">
        <v>30</v>
      </c>
      <c r="M4" s="8"/>
      <c r="N4" s="8"/>
      <c r="O4" s="8"/>
      <c r="P4" s="8"/>
      <c r="Q4" s="8"/>
      <c r="R4" s="8"/>
      <c r="S4" s="6">
        <f t="shared" ref="S4:S26" si="1">SUM(F4:R4)</f>
        <v>30</v>
      </c>
      <c r="T4" s="3" t="s">
        <v>85</v>
      </c>
    </row>
    <row r="5" spans="1:81" x14ac:dyDescent="0.35">
      <c r="A5" s="3"/>
      <c r="B5" s="31">
        <v>44687</v>
      </c>
      <c r="C5" s="3" t="s">
        <v>28</v>
      </c>
      <c r="D5" s="3" t="s">
        <v>69</v>
      </c>
      <c r="E5" s="7">
        <v>101377</v>
      </c>
      <c r="F5" s="8"/>
      <c r="G5" s="8">
        <v>99.99</v>
      </c>
      <c r="H5" s="8"/>
      <c r="I5" s="8"/>
      <c r="J5" s="8"/>
      <c r="K5" s="8"/>
      <c r="L5" s="8"/>
      <c r="M5" s="8"/>
      <c r="N5" s="8"/>
      <c r="O5" s="8"/>
      <c r="P5" s="8"/>
      <c r="Q5" s="8"/>
      <c r="R5" s="8">
        <v>20</v>
      </c>
      <c r="S5" s="6">
        <f t="shared" si="1"/>
        <v>119.99</v>
      </c>
      <c r="T5" s="3" t="s">
        <v>85</v>
      </c>
    </row>
    <row r="6" spans="1:81" x14ac:dyDescent="0.35">
      <c r="A6" s="3"/>
      <c r="B6" s="31">
        <v>44699</v>
      </c>
      <c r="C6" s="3" t="s">
        <v>70</v>
      </c>
      <c r="D6" s="3" t="s">
        <v>55</v>
      </c>
      <c r="E6" s="7">
        <v>101378</v>
      </c>
      <c r="F6" s="8"/>
      <c r="G6" s="8"/>
      <c r="H6" s="8"/>
      <c r="I6" s="8"/>
      <c r="J6" s="8"/>
      <c r="K6" s="8"/>
      <c r="L6" s="8"/>
      <c r="M6" s="8"/>
      <c r="N6" s="8"/>
      <c r="O6" s="8"/>
      <c r="P6" s="8">
        <v>1207</v>
      </c>
      <c r="Q6" s="8">
        <v>436</v>
      </c>
      <c r="R6" s="8"/>
      <c r="S6" s="6">
        <f t="shared" si="1"/>
        <v>1643</v>
      </c>
      <c r="T6" s="3" t="s">
        <v>85</v>
      </c>
    </row>
    <row r="7" spans="1:81" x14ac:dyDescent="0.35">
      <c r="A7" s="3"/>
      <c r="B7" s="31">
        <v>44699</v>
      </c>
      <c r="C7" s="3" t="s">
        <v>35</v>
      </c>
      <c r="D7" s="3" t="s">
        <v>59</v>
      </c>
      <c r="E7" s="7">
        <v>101379</v>
      </c>
      <c r="F7" s="8"/>
      <c r="G7" s="8"/>
      <c r="H7" s="8">
        <v>862.2</v>
      </c>
      <c r="I7" s="8"/>
      <c r="J7" s="8"/>
      <c r="K7" s="8"/>
      <c r="L7" s="8"/>
      <c r="M7" s="8"/>
      <c r="N7" s="8"/>
      <c r="O7" s="8"/>
      <c r="P7" s="8"/>
      <c r="Q7" s="8"/>
      <c r="R7" s="8"/>
      <c r="S7" s="6">
        <f t="shared" si="1"/>
        <v>862.2</v>
      </c>
      <c r="T7" s="3" t="s">
        <v>85</v>
      </c>
    </row>
    <row r="8" spans="1:81" x14ac:dyDescent="0.35">
      <c r="A8" s="3"/>
      <c r="B8" s="31">
        <v>44699</v>
      </c>
      <c r="C8" s="3" t="s">
        <v>27</v>
      </c>
      <c r="D8" s="3" t="s">
        <v>57</v>
      </c>
      <c r="E8" s="7">
        <v>101380</v>
      </c>
      <c r="F8" s="8"/>
      <c r="G8" s="8">
        <v>125</v>
      </c>
      <c r="H8" s="8"/>
      <c r="I8" s="8"/>
      <c r="J8" s="8"/>
      <c r="K8" s="8"/>
      <c r="L8" s="8"/>
      <c r="M8" s="8"/>
      <c r="N8" s="8"/>
      <c r="O8" s="8"/>
      <c r="P8" s="8"/>
      <c r="Q8" s="8"/>
      <c r="R8" s="8">
        <v>25</v>
      </c>
      <c r="S8" s="6">
        <f t="shared" si="1"/>
        <v>150</v>
      </c>
      <c r="T8" s="3" t="s">
        <v>85</v>
      </c>
    </row>
    <row r="9" spans="1:81" x14ac:dyDescent="0.35">
      <c r="A9" s="3"/>
      <c r="B9" s="31">
        <v>44706</v>
      </c>
      <c r="C9" s="3" t="s">
        <v>58</v>
      </c>
      <c r="D9" s="3" t="s">
        <v>57</v>
      </c>
      <c r="E9" s="7">
        <v>101381</v>
      </c>
      <c r="F9" s="8"/>
      <c r="G9" s="8"/>
      <c r="H9" s="8"/>
      <c r="I9" s="8"/>
      <c r="J9" s="8"/>
      <c r="K9" s="8"/>
      <c r="L9" s="8"/>
      <c r="M9" s="8"/>
      <c r="N9" s="8">
        <v>45</v>
      </c>
      <c r="O9" s="8"/>
      <c r="P9" s="8"/>
      <c r="Q9" s="8"/>
      <c r="R9" s="8"/>
      <c r="S9" s="6">
        <f t="shared" si="1"/>
        <v>45</v>
      </c>
      <c r="T9" s="3" t="s">
        <v>85</v>
      </c>
    </row>
    <row r="10" spans="1:81" x14ac:dyDescent="0.35">
      <c r="A10" s="3"/>
      <c r="B10" s="31">
        <v>44706</v>
      </c>
      <c r="C10" s="3" t="s">
        <v>22</v>
      </c>
      <c r="D10" s="3" t="s">
        <v>60</v>
      </c>
      <c r="E10" s="7">
        <v>101382</v>
      </c>
      <c r="F10" s="8"/>
      <c r="G10" s="8"/>
      <c r="H10" s="8"/>
      <c r="I10" s="8"/>
      <c r="J10" s="8"/>
      <c r="K10" s="8"/>
      <c r="L10" s="8">
        <v>900</v>
      </c>
      <c r="M10" s="8"/>
      <c r="N10" s="8"/>
      <c r="O10" s="8"/>
      <c r="P10" s="8"/>
      <c r="Q10" s="8"/>
      <c r="R10" s="8"/>
      <c r="S10" s="6">
        <f t="shared" si="1"/>
        <v>900</v>
      </c>
      <c r="T10" s="3" t="s">
        <v>85</v>
      </c>
    </row>
    <row r="11" spans="1:81" x14ac:dyDescent="0.35">
      <c r="A11" s="3"/>
      <c r="B11" s="31">
        <v>44706</v>
      </c>
      <c r="C11" s="3" t="s">
        <v>40</v>
      </c>
      <c r="D11" s="3" t="s">
        <v>21</v>
      </c>
      <c r="E11" s="7">
        <v>101383</v>
      </c>
      <c r="F11" s="8"/>
      <c r="G11" s="8"/>
      <c r="H11" s="8"/>
      <c r="I11" s="8"/>
      <c r="J11" s="8"/>
      <c r="K11" s="8"/>
      <c r="L11" s="8">
        <v>60</v>
      </c>
      <c r="M11" s="8"/>
      <c r="N11" s="8"/>
      <c r="O11" s="8"/>
      <c r="P11" s="8"/>
      <c r="Q11" s="8"/>
      <c r="R11" s="8"/>
      <c r="S11" s="6">
        <f t="shared" si="1"/>
        <v>60</v>
      </c>
      <c r="T11" s="3" t="s">
        <v>85</v>
      </c>
    </row>
    <row r="12" spans="1:81" x14ac:dyDescent="0.35">
      <c r="A12" s="3"/>
      <c r="B12" s="31">
        <v>44706</v>
      </c>
      <c r="C12" s="3" t="s">
        <v>11</v>
      </c>
      <c r="D12" s="3" t="s">
        <v>21</v>
      </c>
      <c r="E12" s="7">
        <v>101384</v>
      </c>
      <c r="F12" s="8"/>
      <c r="G12" s="8"/>
      <c r="H12" s="8"/>
      <c r="I12" s="8">
        <v>75</v>
      </c>
      <c r="J12" s="8"/>
      <c r="K12" s="8"/>
      <c r="L12" s="8"/>
      <c r="M12" s="8"/>
      <c r="N12" s="8"/>
      <c r="O12" s="8"/>
      <c r="P12" s="8"/>
      <c r="Q12" s="8"/>
      <c r="R12" s="8"/>
      <c r="S12" s="6">
        <f t="shared" si="1"/>
        <v>75</v>
      </c>
      <c r="T12" s="3" t="s">
        <v>85</v>
      </c>
    </row>
    <row r="13" spans="1:81" x14ac:dyDescent="0.35">
      <c r="A13" s="3"/>
      <c r="B13" s="31">
        <v>44722</v>
      </c>
      <c r="C13" s="3" t="s">
        <v>61</v>
      </c>
      <c r="D13" s="3" t="s">
        <v>62</v>
      </c>
      <c r="E13" s="7">
        <v>101385</v>
      </c>
      <c r="F13" s="8"/>
      <c r="G13" s="8"/>
      <c r="H13" s="8"/>
      <c r="I13" s="8"/>
      <c r="J13" s="8"/>
      <c r="K13" s="8"/>
      <c r="L13" s="8"/>
      <c r="M13" s="8"/>
      <c r="N13" s="8">
        <v>66.67</v>
      </c>
      <c r="O13" s="8"/>
      <c r="P13" s="8"/>
      <c r="Q13" s="8"/>
      <c r="R13" s="8">
        <v>13.33</v>
      </c>
      <c r="S13" s="6">
        <f t="shared" si="1"/>
        <v>80</v>
      </c>
      <c r="T13" s="3" t="s">
        <v>85</v>
      </c>
    </row>
    <row r="14" spans="1:81" x14ac:dyDescent="0.35">
      <c r="A14" s="3"/>
      <c r="B14" s="31">
        <v>44748</v>
      </c>
      <c r="C14" s="3" t="s">
        <v>28</v>
      </c>
      <c r="D14" s="3" t="s">
        <v>71</v>
      </c>
      <c r="E14" s="7">
        <v>101386</v>
      </c>
      <c r="F14" s="8"/>
      <c r="G14" s="8">
        <v>72.989999999999995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14.6</v>
      </c>
      <c r="S14" s="6">
        <f t="shared" si="1"/>
        <v>87.589999999999989</v>
      </c>
      <c r="T14" s="3" t="s">
        <v>85</v>
      </c>
    </row>
    <row r="15" spans="1:81" x14ac:dyDescent="0.35">
      <c r="A15" s="3"/>
      <c r="B15" s="31">
        <v>44767</v>
      </c>
      <c r="C15" s="3" t="s">
        <v>72</v>
      </c>
      <c r="D15" s="3" t="s">
        <v>73</v>
      </c>
      <c r="E15" s="7">
        <v>101387</v>
      </c>
      <c r="F15" s="8"/>
      <c r="G15" s="8"/>
      <c r="H15" s="8"/>
      <c r="I15" s="8">
        <v>44.99</v>
      </c>
      <c r="J15" s="8"/>
      <c r="K15" s="8"/>
      <c r="L15" s="8"/>
      <c r="M15" s="8"/>
      <c r="N15" s="8"/>
      <c r="O15" s="8"/>
      <c r="P15" s="8"/>
      <c r="Q15" s="8"/>
      <c r="R15" s="8"/>
      <c r="S15" s="6">
        <f t="shared" si="1"/>
        <v>44.99</v>
      </c>
      <c r="T15" s="3" t="s">
        <v>85</v>
      </c>
    </row>
    <row r="16" spans="1:81" x14ac:dyDescent="0.35">
      <c r="A16" s="3"/>
      <c r="B16" s="31">
        <v>44783</v>
      </c>
      <c r="C16" s="3" t="s">
        <v>77</v>
      </c>
      <c r="D16" s="3" t="s">
        <v>74</v>
      </c>
      <c r="E16" s="7">
        <v>101388</v>
      </c>
      <c r="F16" s="8"/>
      <c r="G16" s="8"/>
      <c r="H16" s="8"/>
      <c r="I16" s="8">
        <v>100.9</v>
      </c>
      <c r="J16" s="8"/>
      <c r="K16" s="8"/>
      <c r="L16" s="8"/>
      <c r="M16" s="8"/>
      <c r="N16" s="8"/>
      <c r="O16" s="8"/>
      <c r="P16" s="8"/>
      <c r="Q16" s="8"/>
      <c r="R16" s="8"/>
      <c r="S16" s="6">
        <f t="shared" si="1"/>
        <v>100.9</v>
      </c>
      <c r="T16" s="3" t="s">
        <v>85</v>
      </c>
    </row>
    <row r="17" spans="1:20" x14ac:dyDescent="0.35">
      <c r="A17" s="3"/>
      <c r="B17" s="31">
        <v>44788</v>
      </c>
      <c r="C17" s="3" t="s">
        <v>75</v>
      </c>
      <c r="D17" s="3" t="s">
        <v>76</v>
      </c>
      <c r="E17" s="7">
        <v>101389</v>
      </c>
      <c r="F17" s="8"/>
      <c r="G17" s="8"/>
      <c r="H17" s="8"/>
      <c r="I17" s="8"/>
      <c r="J17" s="8">
        <v>235</v>
      </c>
      <c r="K17" s="8"/>
      <c r="L17" s="8"/>
      <c r="M17" s="8"/>
      <c r="N17" s="8"/>
      <c r="O17" s="8"/>
      <c r="P17" s="8"/>
      <c r="Q17" s="8"/>
      <c r="R17" s="8">
        <v>47</v>
      </c>
      <c r="S17" s="6">
        <f t="shared" si="1"/>
        <v>282</v>
      </c>
      <c r="T17" s="3" t="s">
        <v>85</v>
      </c>
    </row>
    <row r="18" spans="1:20" x14ac:dyDescent="0.35">
      <c r="A18" s="3"/>
      <c r="B18" s="31">
        <v>44810</v>
      </c>
      <c r="C18" s="3" t="s">
        <v>63</v>
      </c>
      <c r="D18" s="3" t="s">
        <v>64</v>
      </c>
      <c r="E18" s="7">
        <v>101390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140</v>
      </c>
      <c r="R18" s="8">
        <v>28</v>
      </c>
      <c r="S18" s="6">
        <f t="shared" si="1"/>
        <v>168</v>
      </c>
      <c r="T18" s="3" t="s">
        <v>85</v>
      </c>
    </row>
    <row r="19" spans="1:20" x14ac:dyDescent="0.35">
      <c r="A19" s="3"/>
      <c r="B19" s="31">
        <v>44832</v>
      </c>
      <c r="C19" s="3" t="s">
        <v>50</v>
      </c>
      <c r="D19" s="3" t="s">
        <v>23</v>
      </c>
      <c r="E19" s="7">
        <v>101391</v>
      </c>
      <c r="F19" s="8"/>
      <c r="G19" s="8">
        <v>200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40</v>
      </c>
      <c r="S19" s="6">
        <f t="shared" si="1"/>
        <v>240</v>
      </c>
      <c r="T19" s="3" t="s">
        <v>85</v>
      </c>
    </row>
    <row r="20" spans="1:20" x14ac:dyDescent="0.35">
      <c r="A20" s="3"/>
      <c r="B20" s="31">
        <v>44844</v>
      </c>
      <c r="C20" s="3" t="s">
        <v>80</v>
      </c>
      <c r="D20" s="3" t="s">
        <v>78</v>
      </c>
      <c r="E20" s="7">
        <v>101392</v>
      </c>
      <c r="F20" s="8"/>
      <c r="G20" s="8"/>
      <c r="H20" s="8"/>
      <c r="I20" s="8"/>
      <c r="J20" s="8">
        <v>2866.15</v>
      </c>
      <c r="K20" s="8"/>
      <c r="L20" s="8"/>
      <c r="M20" s="8"/>
      <c r="N20" s="8"/>
      <c r="O20" s="8"/>
      <c r="P20" s="8"/>
      <c r="Q20" s="8"/>
      <c r="R20" s="8">
        <v>573.23</v>
      </c>
      <c r="S20" s="6">
        <f t="shared" si="1"/>
        <v>3439.38</v>
      </c>
      <c r="T20" s="3" t="s">
        <v>85</v>
      </c>
    </row>
    <row r="21" spans="1:20" x14ac:dyDescent="0.35">
      <c r="A21" s="3"/>
      <c r="B21" s="31">
        <v>44873</v>
      </c>
      <c r="C21" s="3" t="s">
        <v>70</v>
      </c>
      <c r="D21" s="3" t="s">
        <v>55</v>
      </c>
      <c r="E21" s="7">
        <v>101393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1151</v>
      </c>
      <c r="Q21" s="8">
        <v>650</v>
      </c>
      <c r="R21" s="8"/>
      <c r="S21" s="6">
        <f t="shared" si="1"/>
        <v>1801</v>
      </c>
      <c r="T21" s="3" t="s">
        <v>85</v>
      </c>
    </row>
    <row r="22" spans="1:20" x14ac:dyDescent="0.35">
      <c r="A22" s="3"/>
      <c r="B22" s="31">
        <v>44942</v>
      </c>
      <c r="C22" s="3" t="s">
        <v>79</v>
      </c>
      <c r="D22" s="3" t="s">
        <v>81</v>
      </c>
      <c r="E22" s="7">
        <v>101394</v>
      </c>
      <c r="F22" s="8"/>
      <c r="G22" s="8"/>
      <c r="H22" s="8"/>
      <c r="I22" s="8"/>
      <c r="J22" s="8">
        <v>59.13</v>
      </c>
      <c r="K22" s="8"/>
      <c r="L22" s="8"/>
      <c r="M22" s="8"/>
      <c r="N22" s="8"/>
      <c r="O22" s="8"/>
      <c r="P22" s="8"/>
      <c r="Q22" s="8"/>
      <c r="R22" s="8">
        <f>70.95-59.13</f>
        <v>11.82</v>
      </c>
      <c r="S22" s="6">
        <f t="shared" si="1"/>
        <v>70.95</v>
      </c>
      <c r="T22" s="3" t="s">
        <v>85</v>
      </c>
    </row>
    <row r="23" spans="1:20" x14ac:dyDescent="0.35">
      <c r="A23" s="3"/>
      <c r="B23" s="31">
        <v>44951</v>
      </c>
      <c r="C23" s="3" t="s">
        <v>80</v>
      </c>
      <c r="D23" s="3" t="s">
        <v>82</v>
      </c>
      <c r="E23" s="7">
        <v>101395</v>
      </c>
      <c r="F23" s="8"/>
      <c r="G23" s="8"/>
      <c r="H23" s="8"/>
      <c r="I23" s="8"/>
      <c r="J23" s="8">
        <v>783.67</v>
      </c>
      <c r="L23" s="8"/>
      <c r="M23" s="8"/>
      <c r="N23" s="8"/>
      <c r="O23" s="8"/>
      <c r="P23" s="8"/>
      <c r="Q23" s="8">
        <v>21.93</v>
      </c>
      <c r="R23" s="8">
        <f>156.73+4.39</f>
        <v>161.11999999999998</v>
      </c>
      <c r="S23" s="6">
        <f t="shared" si="1"/>
        <v>966.71999999999991</v>
      </c>
      <c r="T23" s="3" t="s">
        <v>85</v>
      </c>
    </row>
    <row r="24" spans="1:20" x14ac:dyDescent="0.35">
      <c r="A24" s="3"/>
      <c r="B24" s="31">
        <v>44951</v>
      </c>
      <c r="C24" s="3" t="s">
        <v>65</v>
      </c>
      <c r="D24" s="3" t="s">
        <v>83</v>
      </c>
      <c r="E24" s="7">
        <v>101396</v>
      </c>
      <c r="F24" s="8"/>
      <c r="G24" s="8"/>
      <c r="H24" s="8"/>
      <c r="I24" s="8"/>
      <c r="J24" s="8"/>
      <c r="K24" s="8">
        <v>150</v>
      </c>
      <c r="L24" s="8"/>
      <c r="M24" s="8">
        <v>250</v>
      </c>
      <c r="N24" s="8"/>
      <c r="O24" s="8"/>
      <c r="P24" s="8"/>
      <c r="Q24" s="8"/>
      <c r="R24" s="8"/>
      <c r="S24" s="6">
        <f t="shared" si="1"/>
        <v>400</v>
      </c>
      <c r="T24" s="3" t="s">
        <v>85</v>
      </c>
    </row>
    <row r="25" spans="1:20" x14ac:dyDescent="0.35">
      <c r="A25" s="3"/>
      <c r="B25" s="31">
        <v>44959</v>
      </c>
      <c r="C25" s="3" t="s">
        <v>84</v>
      </c>
      <c r="D25" s="3" t="s">
        <v>57</v>
      </c>
      <c r="E25" s="7">
        <v>101397</v>
      </c>
      <c r="F25" s="8"/>
      <c r="G25" s="8"/>
      <c r="H25" s="8"/>
      <c r="I25" s="8"/>
      <c r="J25" s="8"/>
      <c r="K25" s="8"/>
      <c r="L25" s="8">
        <v>25</v>
      </c>
      <c r="M25" s="8"/>
      <c r="N25" s="8"/>
      <c r="O25" s="8"/>
      <c r="P25" s="8"/>
      <c r="Q25" s="8"/>
      <c r="R25" s="8"/>
      <c r="S25" s="6">
        <f t="shared" si="1"/>
        <v>25</v>
      </c>
      <c r="T25" s="3" t="s">
        <v>85</v>
      </c>
    </row>
    <row r="26" spans="1:20" x14ac:dyDescent="0.35">
      <c r="A26" s="3"/>
      <c r="B26" s="31">
        <v>44964</v>
      </c>
      <c r="C26" s="3" t="s">
        <v>28</v>
      </c>
      <c r="D26" s="3" t="s">
        <v>69</v>
      </c>
      <c r="E26" s="7">
        <v>101398</v>
      </c>
      <c r="F26" s="8"/>
      <c r="G26" s="8">
        <v>45.99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9.1999999999999993</v>
      </c>
      <c r="S26" s="6">
        <f t="shared" si="1"/>
        <v>55.19</v>
      </c>
      <c r="T26" s="3" t="s">
        <v>85</v>
      </c>
    </row>
    <row r="27" spans="1:20" x14ac:dyDescent="0.35">
      <c r="A27" s="3"/>
      <c r="B27" s="31"/>
      <c r="C27" s="3"/>
      <c r="D27" s="3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3"/>
    </row>
    <row r="28" spans="1:20" x14ac:dyDescent="0.35">
      <c r="A28" s="3"/>
      <c r="B28" s="31"/>
      <c r="C28" s="3"/>
      <c r="D28" s="3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"/>
      <c r="T28" s="3"/>
    </row>
    <row r="29" spans="1:20" x14ac:dyDescent="0.35">
      <c r="A29" s="3"/>
      <c r="B29" s="31"/>
      <c r="C29" s="3"/>
      <c r="D29" s="3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"/>
      <c r="T29" s="3"/>
    </row>
    <row r="30" spans="1:20" x14ac:dyDescent="0.35">
      <c r="A30" s="3"/>
      <c r="B30" s="31"/>
      <c r="C30" s="3"/>
      <c r="D30" s="3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"/>
      <c r="T30" s="3"/>
    </row>
    <row r="31" spans="1:20" x14ac:dyDescent="0.35">
      <c r="A31" s="3"/>
      <c r="B31" s="31"/>
      <c r="C31" s="3"/>
      <c r="D31" s="3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3"/>
    </row>
    <row r="32" spans="1:20" x14ac:dyDescent="0.35">
      <c r="A32" s="3"/>
      <c r="B32" s="3"/>
      <c r="C32" s="3"/>
      <c r="D32" s="3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3"/>
    </row>
    <row r="33" spans="1:20" x14ac:dyDescent="0.35">
      <c r="A33" s="3"/>
      <c r="B33" s="3"/>
      <c r="C33" s="3"/>
      <c r="D33" s="3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  <c r="T33" s="3"/>
    </row>
    <row r="34" spans="1:20" x14ac:dyDescent="0.35">
      <c r="A34" s="3"/>
      <c r="B34" s="3"/>
      <c r="C34" s="3"/>
      <c r="D34" s="3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  <c r="T34" s="3"/>
    </row>
    <row r="35" spans="1:20" x14ac:dyDescent="0.35">
      <c r="A35" s="3"/>
      <c r="B35" s="3"/>
      <c r="C35" s="3"/>
      <c r="D35" s="3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3"/>
    </row>
    <row r="36" spans="1:20" x14ac:dyDescent="0.35">
      <c r="A36" s="3"/>
      <c r="B36" s="25"/>
      <c r="C36" s="3"/>
      <c r="D36" s="3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  <c r="T36" s="3"/>
    </row>
    <row r="37" spans="1:20" x14ac:dyDescent="0.35">
      <c r="A37" s="3"/>
      <c r="B37" s="3"/>
      <c r="C37" s="3"/>
      <c r="D37" s="3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  <c r="T37" s="3"/>
    </row>
    <row r="38" spans="1:20" x14ac:dyDescent="0.35">
      <c r="A38" s="3"/>
      <c r="B38" s="3"/>
      <c r="C38" s="3"/>
      <c r="D38" s="3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  <c r="T38" s="3"/>
    </row>
    <row r="39" spans="1:20" x14ac:dyDescent="0.35">
      <c r="A39" s="3"/>
      <c r="B39" s="3"/>
      <c r="C39" s="3"/>
      <c r="D39" s="3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  <c r="T39" s="3"/>
    </row>
    <row r="40" spans="1:20" x14ac:dyDescent="0.35">
      <c r="A40" s="3"/>
      <c r="B40" s="3"/>
      <c r="C40" s="3"/>
      <c r="D40" s="3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9"/>
      <c r="T40" s="3"/>
    </row>
    <row r="41" spans="1:20" x14ac:dyDescent="0.35">
      <c r="A41" s="3"/>
      <c r="B41" s="3"/>
      <c r="C41" s="3"/>
      <c r="D41" s="3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3"/>
    </row>
    <row r="42" spans="1:20" x14ac:dyDescent="0.35">
      <c r="B42" s="38"/>
      <c r="R42" s="10" t="s">
        <v>5</v>
      </c>
      <c r="S42" s="11">
        <f>SUM($S$4:$S$40)</f>
        <v>11646.91</v>
      </c>
    </row>
    <row r="43" spans="1:20" x14ac:dyDescent="0.35">
      <c r="R43" s="10" t="s">
        <v>34</v>
      </c>
      <c r="S43" s="11">
        <v>0</v>
      </c>
    </row>
    <row r="45" spans="1:20" x14ac:dyDescent="0.35">
      <c r="M45" s="15"/>
      <c r="N45" s="26"/>
      <c r="O45" s="26"/>
      <c r="P45" s="26"/>
      <c r="Q45" s="42" t="s">
        <v>18</v>
      </c>
      <c r="R45" s="42"/>
      <c r="S45" s="9">
        <f>S42-S43</f>
        <v>11646.91</v>
      </c>
    </row>
  </sheetData>
  <mergeCells count="2">
    <mergeCell ref="B2:C2"/>
    <mergeCell ref="Q45:R45"/>
  </mergeCells>
  <pageMargins left="0.70866141732283472" right="0.70866141732283472" top="0.74803149606299213" bottom="0.74803149606299213" header="0.31496062992125984" footer="0.31496062992125984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7"/>
  <sheetViews>
    <sheetView topLeftCell="A12" workbookViewId="0">
      <selection activeCell="F20" sqref="F20"/>
    </sheetView>
  </sheetViews>
  <sheetFormatPr defaultRowHeight="14.5" x14ac:dyDescent="0.35"/>
  <cols>
    <col min="1" max="1" width="14" customWidth="1"/>
    <col min="2" max="2" width="16" bestFit="1" customWidth="1"/>
    <col min="3" max="3" width="26.36328125" customWidth="1"/>
    <col min="4" max="4" width="23.1796875" bestFit="1" customWidth="1"/>
    <col min="5" max="5" width="14.453125" customWidth="1"/>
  </cols>
  <sheetData>
    <row r="1" spans="1:5" x14ac:dyDescent="0.35">
      <c r="A1" s="44" t="s">
        <v>6</v>
      </c>
      <c r="B1" s="44"/>
      <c r="C1" s="44"/>
      <c r="D1" s="44"/>
      <c r="E1" s="44"/>
    </row>
    <row r="2" spans="1:5" ht="15.5" x14ac:dyDescent="0.3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5" x14ac:dyDescent="0.35">
      <c r="A3" s="2" t="s">
        <v>4</v>
      </c>
      <c r="B3" s="45"/>
      <c r="C3" s="45"/>
      <c r="D3" s="29">
        <f>(SUM(D5:D20))</f>
        <v>44744.87</v>
      </c>
      <c r="E3" s="29">
        <f>D3</f>
        <v>44744.87</v>
      </c>
    </row>
    <row r="4" spans="1:5" x14ac:dyDescent="0.35">
      <c r="A4" s="3"/>
      <c r="B4" s="4"/>
      <c r="C4" s="4"/>
      <c r="D4" s="13"/>
      <c r="E4" s="29">
        <f t="shared" ref="E4:E16" si="0">D4</f>
        <v>0</v>
      </c>
    </row>
    <row r="5" spans="1:5" x14ac:dyDescent="0.35">
      <c r="A5" s="3"/>
      <c r="B5" s="31">
        <v>44659</v>
      </c>
      <c r="C5" s="3" t="s">
        <v>25</v>
      </c>
      <c r="D5" s="9">
        <v>11250</v>
      </c>
      <c r="E5" s="29">
        <f t="shared" si="0"/>
        <v>11250</v>
      </c>
    </row>
    <row r="6" spans="1:5" x14ac:dyDescent="0.35">
      <c r="A6" s="3"/>
      <c r="B6" s="31">
        <v>44678</v>
      </c>
      <c r="C6" s="3" t="s">
        <v>38</v>
      </c>
      <c r="D6" s="9">
        <v>7233.05</v>
      </c>
      <c r="E6" s="29">
        <f t="shared" si="0"/>
        <v>7233.05</v>
      </c>
    </row>
    <row r="7" spans="1:5" x14ac:dyDescent="0.35">
      <c r="A7" s="3"/>
      <c r="B7" s="31">
        <v>44664</v>
      </c>
      <c r="C7" s="3" t="s">
        <v>37</v>
      </c>
      <c r="D7" s="9">
        <v>710.17</v>
      </c>
      <c r="E7" s="29">
        <f t="shared" si="0"/>
        <v>710.17</v>
      </c>
    </row>
    <row r="8" spans="1:5" x14ac:dyDescent="0.35">
      <c r="A8" s="3"/>
      <c r="B8" s="31">
        <v>44698</v>
      </c>
      <c r="C8" s="3" t="s">
        <v>86</v>
      </c>
      <c r="D8" s="9">
        <v>2895</v>
      </c>
      <c r="E8" s="29">
        <f t="shared" si="0"/>
        <v>2895</v>
      </c>
    </row>
    <row r="9" spans="1:5" x14ac:dyDescent="0.35">
      <c r="A9" s="3"/>
      <c r="B9" s="31">
        <v>44811</v>
      </c>
      <c r="C9" s="3" t="s">
        <v>25</v>
      </c>
      <c r="D9" s="9">
        <v>11250</v>
      </c>
      <c r="E9" s="29">
        <f t="shared" si="0"/>
        <v>11250</v>
      </c>
    </row>
    <row r="10" spans="1:5" x14ac:dyDescent="0.35">
      <c r="A10" s="3"/>
      <c r="B10" s="31">
        <v>44862</v>
      </c>
      <c r="C10" s="3" t="s">
        <v>38</v>
      </c>
      <c r="D10" s="9">
        <v>10996.04</v>
      </c>
      <c r="E10" s="29">
        <f t="shared" si="0"/>
        <v>10996.04</v>
      </c>
    </row>
    <row r="11" spans="1:5" x14ac:dyDescent="0.35">
      <c r="A11" s="3"/>
      <c r="B11" s="3"/>
      <c r="C11" s="3"/>
      <c r="D11" s="9"/>
      <c r="E11" s="29"/>
    </row>
    <row r="12" spans="1:5" x14ac:dyDescent="0.35">
      <c r="A12" s="3"/>
      <c r="B12" s="3"/>
      <c r="C12" s="3"/>
      <c r="D12" s="9"/>
      <c r="E12" s="29"/>
    </row>
    <row r="13" spans="1:5" x14ac:dyDescent="0.35">
      <c r="A13" s="3"/>
      <c r="B13" s="3" t="s">
        <v>39</v>
      </c>
      <c r="C13" s="3" t="s">
        <v>41</v>
      </c>
      <c r="D13" s="9">
        <f>84.38+2.09+1.15+0.28</f>
        <v>87.9</v>
      </c>
      <c r="E13" s="29">
        <f t="shared" si="0"/>
        <v>87.9</v>
      </c>
    </row>
    <row r="14" spans="1:5" x14ac:dyDescent="0.35">
      <c r="A14" s="3"/>
      <c r="B14" s="3" t="s">
        <v>42</v>
      </c>
      <c r="C14" s="3" t="s">
        <v>41</v>
      </c>
      <c r="D14" s="9">
        <f>0.26+0.12+0.07+0.02</f>
        <v>0.47000000000000003</v>
      </c>
      <c r="E14" s="29">
        <f t="shared" si="0"/>
        <v>0.47000000000000003</v>
      </c>
    </row>
    <row r="15" spans="1:5" x14ac:dyDescent="0.35">
      <c r="A15" s="3"/>
      <c r="B15" s="3"/>
      <c r="C15" s="3"/>
      <c r="D15" s="9"/>
      <c r="E15" s="29"/>
    </row>
    <row r="16" spans="1:5" x14ac:dyDescent="0.35">
      <c r="A16" s="3"/>
      <c r="B16" s="31">
        <v>44754</v>
      </c>
      <c r="C16" s="3" t="s">
        <v>68</v>
      </c>
      <c r="D16" s="9">
        <v>322.24</v>
      </c>
      <c r="E16" s="29">
        <f t="shared" si="0"/>
        <v>322.24</v>
      </c>
    </row>
    <row r="17" spans="1:5" x14ac:dyDescent="0.35">
      <c r="A17" s="3"/>
      <c r="B17" s="3"/>
      <c r="C17" s="3"/>
      <c r="D17" s="9"/>
      <c r="E17" s="9"/>
    </row>
    <row r="18" spans="1:5" x14ac:dyDescent="0.35">
      <c r="A18" s="3"/>
      <c r="B18" s="3"/>
      <c r="C18" s="3"/>
      <c r="D18" s="9"/>
      <c r="E18" s="9"/>
    </row>
    <row r="19" spans="1:5" x14ac:dyDescent="0.35">
      <c r="A19" s="3"/>
      <c r="B19" s="3"/>
      <c r="C19" s="3"/>
      <c r="D19" s="9"/>
      <c r="E19" s="9"/>
    </row>
    <row r="20" spans="1:5" x14ac:dyDescent="0.35">
      <c r="A20" s="3"/>
      <c r="B20" s="3"/>
      <c r="C20" s="3"/>
      <c r="D20" s="9"/>
      <c r="E20" s="9"/>
    </row>
    <row r="21" spans="1:5" x14ac:dyDescent="0.35">
      <c r="D21" s="22" t="s">
        <v>5</v>
      </c>
      <c r="E21" s="39">
        <f>SUM($E$5:$E$20)</f>
        <v>44744.87</v>
      </c>
    </row>
    <row r="22" spans="1:5" x14ac:dyDescent="0.35">
      <c r="C22" s="24"/>
      <c r="D22" s="24"/>
      <c r="E22" s="23"/>
    </row>
    <row r="23" spans="1:5" x14ac:dyDescent="0.35">
      <c r="C23" s="15"/>
      <c r="D23" s="15"/>
      <c r="E23" s="12"/>
    </row>
    <row r="24" spans="1:5" x14ac:dyDescent="0.35">
      <c r="C24" s="15"/>
      <c r="D24" s="15"/>
      <c r="E24" s="21"/>
    </row>
    <row r="25" spans="1:5" x14ac:dyDescent="0.35">
      <c r="C25" s="15"/>
      <c r="D25" s="15"/>
      <c r="E25" s="12"/>
    </row>
    <row r="26" spans="1:5" x14ac:dyDescent="0.35">
      <c r="C26" s="43"/>
      <c r="D26" s="43"/>
      <c r="E26" s="12"/>
    </row>
    <row r="27" spans="1:5" x14ac:dyDescent="0.35">
      <c r="C27" s="43"/>
      <c r="D27" s="43"/>
      <c r="E27" s="12"/>
    </row>
  </sheetData>
  <mergeCells count="4">
    <mergeCell ref="C27:D27"/>
    <mergeCell ref="A1:E1"/>
    <mergeCell ref="B3:C3"/>
    <mergeCell ref="C26:D26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0"/>
  <sheetViews>
    <sheetView tabSelected="1" workbookViewId="0">
      <selection activeCell="B19" sqref="B19"/>
    </sheetView>
  </sheetViews>
  <sheetFormatPr defaultRowHeight="14.5" x14ac:dyDescent="0.35"/>
  <cols>
    <col min="1" max="1" width="44.1796875" customWidth="1"/>
    <col min="2" max="2" width="26.7265625" style="37" customWidth="1"/>
    <col min="3" max="3" width="30.54296875" customWidth="1"/>
  </cols>
  <sheetData>
    <row r="1" spans="1:4" x14ac:dyDescent="0.35">
      <c r="A1" s="30"/>
      <c r="B1" s="34" t="s">
        <v>16</v>
      </c>
      <c r="C1" s="14"/>
      <c r="D1" s="14"/>
    </row>
    <row r="2" spans="1:4" x14ac:dyDescent="0.35">
      <c r="A2" s="3" t="s">
        <v>52</v>
      </c>
      <c r="B2" s="35">
        <v>70876.259999999995</v>
      </c>
    </row>
    <row r="3" spans="1:4" x14ac:dyDescent="0.35">
      <c r="A3" s="3" t="s">
        <v>43</v>
      </c>
      <c r="B3" s="35">
        <f>Income!E21</f>
        <v>44744.87</v>
      </c>
    </row>
    <row r="4" spans="1:4" x14ac:dyDescent="0.35">
      <c r="A4" s="3" t="s">
        <v>44</v>
      </c>
      <c r="B4" s="35">
        <f>B3+B2</f>
        <v>115621.13</v>
      </c>
    </row>
    <row r="5" spans="1:4" x14ac:dyDescent="0.35">
      <c r="A5" s="3" t="s">
        <v>45</v>
      </c>
      <c r="B5" s="35">
        <f>Expenditure!S2</f>
        <v>11676.91</v>
      </c>
    </row>
    <row r="6" spans="1:4" x14ac:dyDescent="0.35">
      <c r="A6" s="16" t="s">
        <v>46</v>
      </c>
      <c r="B6" s="35">
        <f>B4-B5</f>
        <v>103944.22</v>
      </c>
    </row>
    <row r="12" spans="1:4" x14ac:dyDescent="0.35">
      <c r="A12" s="16" t="s">
        <v>47</v>
      </c>
      <c r="B12" s="36" t="s">
        <v>9</v>
      </c>
    </row>
    <row r="13" spans="1:4" x14ac:dyDescent="0.35">
      <c r="A13" s="3" t="s">
        <v>67</v>
      </c>
      <c r="B13" s="35">
        <v>24900.54</v>
      </c>
    </row>
    <row r="14" spans="1:4" x14ac:dyDescent="0.35">
      <c r="A14" s="3" t="s">
        <v>48</v>
      </c>
      <c r="B14" s="35">
        <v>78830.58</v>
      </c>
    </row>
    <row r="15" spans="1:4" x14ac:dyDescent="0.35">
      <c r="A15" s="3" t="s">
        <v>49</v>
      </c>
      <c r="B15" s="35">
        <v>213.1</v>
      </c>
    </row>
    <row r="16" spans="1:4" x14ac:dyDescent="0.35">
      <c r="A16" s="16" t="s">
        <v>54</v>
      </c>
      <c r="B16" s="35">
        <v>0</v>
      </c>
    </row>
    <row r="17" spans="1:3" x14ac:dyDescent="0.35">
      <c r="A17" s="16" t="s">
        <v>53</v>
      </c>
      <c r="B17" s="35">
        <f>B13+B14+B15-B16</f>
        <v>103944.22</v>
      </c>
      <c r="C17" s="26"/>
    </row>
    <row r="19" spans="1:3" x14ac:dyDescent="0.35">
      <c r="A19" s="3"/>
      <c r="B19" s="35">
        <f>B17-B6</f>
        <v>0</v>
      </c>
      <c r="C19" s="26"/>
    </row>
    <row r="20" spans="1:3" x14ac:dyDescent="0.35">
      <c r="A20" s="15"/>
      <c r="C20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Expenditure</vt:lpstr>
      <vt:lpstr>Income</vt:lpstr>
      <vt:lpstr>receipts and payments </vt:lpstr>
      <vt:lpstr>Expenditure!Print_Area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Sandra Wickens</cp:lastModifiedBy>
  <cp:lastPrinted>2023-04-12T12:30:33Z</cp:lastPrinted>
  <dcterms:created xsi:type="dcterms:W3CDTF">2013-05-06T18:18:37Z</dcterms:created>
  <dcterms:modified xsi:type="dcterms:W3CDTF">2023-04-12T17:52:15Z</dcterms:modified>
</cp:coreProperties>
</file>